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inetpub\wwwroot\Asakaze.net\excel\"/>
    </mc:Choice>
  </mc:AlternateContent>
  <xr:revisionPtr revIDLastSave="0" documentId="13_ncr:48009_{48BA69AE-7049-4BEA-A735-05E5A2937BE9}" xr6:coauthVersionLast="46" xr6:coauthVersionMax="46" xr10:uidLastSave="{00000000-0000-0000-0000-000000000000}"/>
  <workbookProtection workbookPassword="E166" lockStructure="1"/>
  <bookViews>
    <workbookView showSheetTabs="0" xWindow="465" yWindow="420" windowWidth="28335" windowHeight="16440"/>
  </bookViews>
  <sheets>
    <sheet name="幅杭(直)" sheetId="4" r:id="rId1"/>
  </sheets>
  <definedNames>
    <definedName name="_xlnm.Print_Area" localSheetId="0">'幅杭(直)'!$B$2:$M$45</definedName>
  </definedNames>
  <calcPr calcId="181029"/>
  <customWorkbookViews>
    <customWorkbookView name="あさかぜ０１" guid="{016F17F8-03BD-45D1-A236-5744126E1E4E}" maximized="1" windowWidth="1020" windowHeight="607" activeSheetId="1"/>
  </customWorkbookViews>
</workbook>
</file>

<file path=xl/calcChain.xml><?xml version="1.0" encoding="utf-8"?>
<calcChain xmlns="http://schemas.openxmlformats.org/spreadsheetml/2006/main">
  <c r="AE5" i="4" l="1"/>
  <c r="AF5" i="4" s="1"/>
  <c r="AA6" i="4"/>
  <c r="AB6" i="4"/>
  <c r="AC6" i="4"/>
  <c r="AD6" i="4"/>
  <c r="AF6" i="4"/>
  <c r="AG6" i="4"/>
  <c r="AA7" i="4"/>
  <c r="AB7" i="4"/>
  <c r="AA8" i="4" s="1"/>
  <c r="AB8" i="4" s="1"/>
  <c r="AG31" i="4" s="1"/>
  <c r="A11" i="4"/>
  <c r="AA11" i="4"/>
  <c r="A12" i="4"/>
  <c r="AA12" i="4"/>
  <c r="A13" i="4"/>
  <c r="AA13" i="4"/>
  <c r="A14" i="4"/>
  <c r="AA14" i="4"/>
  <c r="A15" i="4"/>
  <c r="AA15" i="4"/>
  <c r="A16" i="4"/>
  <c r="AA16" i="4"/>
  <c r="A17" i="4"/>
  <c r="AA17" i="4"/>
  <c r="A18" i="4"/>
  <c r="AA18" i="4"/>
  <c r="A19" i="4"/>
  <c r="AA19" i="4"/>
  <c r="A20" i="4"/>
  <c r="AA20" i="4"/>
  <c r="A21" i="4"/>
  <c r="AA21" i="4"/>
  <c r="A22" i="4"/>
  <c r="AA22" i="4"/>
  <c r="A23" i="4"/>
  <c r="AA23" i="4"/>
  <c r="A24" i="4"/>
  <c r="AA24" i="4"/>
  <c r="A25" i="4"/>
  <c r="AA25" i="4"/>
  <c r="A26" i="4"/>
  <c r="AA26" i="4"/>
  <c r="A27" i="4"/>
  <c r="AA27" i="4"/>
  <c r="A28" i="4"/>
  <c r="AA28" i="4"/>
  <c r="A29" i="4"/>
  <c r="AA29" i="4"/>
  <c r="A30" i="4"/>
  <c r="AA30" i="4"/>
  <c r="A31" i="4"/>
  <c r="AA31" i="4"/>
  <c r="A32" i="4"/>
  <c r="AA32" i="4"/>
  <c r="A33" i="4"/>
  <c r="AA33" i="4"/>
  <c r="A34" i="4"/>
  <c r="AA34" i="4"/>
  <c r="A35" i="4"/>
  <c r="AA35" i="4"/>
  <c r="A36" i="4"/>
  <c r="AA36" i="4"/>
  <c r="A37" i="4"/>
  <c r="AA37" i="4"/>
  <c r="A38" i="4"/>
  <c r="AA38" i="4"/>
  <c r="A39" i="4"/>
  <c r="AA39" i="4"/>
  <c r="A40" i="4"/>
  <c r="AA40" i="4"/>
  <c r="A41" i="4"/>
  <c r="AA41" i="4"/>
  <c r="A42" i="4"/>
  <c r="AA42" i="4"/>
  <c r="A43" i="4"/>
  <c r="AA43" i="4"/>
  <c r="A44" i="4"/>
  <c r="AA44" i="4"/>
  <c r="A45" i="4"/>
  <c r="AA45" i="4"/>
  <c r="AG39" i="4" l="1"/>
  <c r="AF13" i="4"/>
  <c r="AF17" i="4"/>
  <c r="AF21" i="4"/>
  <c r="AF25" i="4"/>
  <c r="AF29" i="4"/>
  <c r="AF33" i="4"/>
  <c r="AF37" i="4"/>
  <c r="AF41" i="4"/>
  <c r="AG13" i="4"/>
  <c r="AG17" i="4"/>
  <c r="AG21" i="4"/>
  <c r="AG25" i="4"/>
  <c r="AG29" i="4"/>
  <c r="AG33" i="4"/>
  <c r="AG37" i="4"/>
  <c r="AF14" i="4"/>
  <c r="AF18" i="4"/>
  <c r="AF22" i="4"/>
  <c r="AF26" i="4"/>
  <c r="AF34" i="4"/>
  <c r="AF42" i="4"/>
  <c r="AF30" i="4"/>
  <c r="AF38" i="4"/>
  <c r="AG14" i="4"/>
  <c r="AG18" i="4"/>
  <c r="AG22" i="4"/>
  <c r="AG26" i="4"/>
  <c r="AG30" i="4"/>
  <c r="AG34" i="4"/>
  <c r="AG38" i="4"/>
  <c r="AG42" i="4"/>
  <c r="AF19" i="4"/>
  <c r="AF35" i="4"/>
  <c r="AF39" i="4"/>
  <c r="AF43" i="4"/>
  <c r="AG15" i="4"/>
  <c r="AF8" i="4"/>
  <c r="AH8" i="4" s="1"/>
  <c r="AI31" i="4" s="1"/>
  <c r="AF15" i="4"/>
  <c r="AF27" i="4"/>
  <c r="AG11" i="4"/>
  <c r="AG23" i="4"/>
  <c r="AG8" i="4"/>
  <c r="AI8" i="4" s="1"/>
  <c r="AK31" i="4" s="1"/>
  <c r="AF11" i="4"/>
  <c r="AF23" i="4"/>
  <c r="AF31" i="4"/>
  <c r="AG19" i="4"/>
  <c r="AF12" i="4"/>
  <c r="AF16" i="4"/>
  <c r="AF20" i="4"/>
  <c r="AF24" i="4"/>
  <c r="AF28" i="4"/>
  <c r="AF32" i="4"/>
  <c r="AF36" i="4"/>
  <c r="AF40" i="4"/>
  <c r="AG12" i="4"/>
  <c r="AG16" i="4"/>
  <c r="AG20" i="4"/>
  <c r="AG24" i="4"/>
  <c r="AG28" i="4"/>
  <c r="AG32" i="4"/>
  <c r="AG36" i="4"/>
  <c r="AG40" i="4"/>
  <c r="AG44" i="4"/>
  <c r="AG35" i="4"/>
  <c r="AG27" i="4"/>
  <c r="AF44" i="4"/>
  <c r="AG41" i="4"/>
  <c r="AG45" i="4"/>
  <c r="AF45" i="4"/>
  <c r="AG43" i="4"/>
  <c r="D8" i="4"/>
  <c r="AE6" i="4"/>
  <c r="AI20" i="4" l="1"/>
  <c r="AK20" i="4"/>
  <c r="AH31" i="4"/>
  <c r="AJ31" i="4"/>
  <c r="AH35" i="4"/>
  <c r="AJ35" i="4"/>
  <c r="AH42" i="4"/>
  <c r="AJ42" i="4"/>
  <c r="AI13" i="4"/>
  <c r="AK13" i="4"/>
  <c r="AH45" i="4"/>
  <c r="AJ45" i="4"/>
  <c r="AH33" i="4"/>
  <c r="AJ33" i="4"/>
  <c r="AI27" i="4"/>
  <c r="AK27" i="4"/>
  <c r="AJ36" i="4"/>
  <c r="AH36" i="4"/>
  <c r="AI23" i="4"/>
  <c r="AK23" i="4"/>
  <c r="AI34" i="4"/>
  <c r="AK34" i="4"/>
  <c r="AJ18" i="4"/>
  <c r="AH18" i="4"/>
  <c r="AH29" i="4"/>
  <c r="AJ29" i="4"/>
  <c r="AH23" i="4"/>
  <c r="AJ23" i="4"/>
  <c r="AI12" i="4"/>
  <c r="AK12" i="4"/>
  <c r="AH37" i="4"/>
  <c r="AJ37" i="4"/>
  <c r="AI11" i="4"/>
  <c r="AK11" i="4"/>
  <c r="AH14" i="4"/>
  <c r="AJ14" i="4"/>
  <c r="AH25" i="4"/>
  <c r="AJ25" i="4"/>
  <c r="AI16" i="4"/>
  <c r="AK16" i="4"/>
  <c r="AI41" i="4"/>
  <c r="AK41" i="4"/>
  <c r="AH44" i="4"/>
  <c r="AJ44" i="4"/>
  <c r="AI35" i="4"/>
  <c r="AK35" i="4"/>
  <c r="AK44" i="4"/>
  <c r="AI44" i="4"/>
  <c r="AH27" i="4"/>
  <c r="AJ27" i="4"/>
  <c r="AI26" i="4"/>
  <c r="AK26" i="4"/>
  <c r="AI37" i="4"/>
  <c r="AK37" i="4"/>
  <c r="AH21" i="4"/>
  <c r="AJ21" i="4"/>
  <c r="AI45" i="4"/>
  <c r="AK45" i="4"/>
  <c r="AH34" i="4"/>
  <c r="AJ34" i="4"/>
  <c r="AI42" i="4"/>
  <c r="AK42" i="4"/>
  <c r="AH22" i="4"/>
  <c r="AJ22" i="4"/>
  <c r="AJ32" i="4"/>
  <c r="AH32" i="4"/>
  <c r="AI30" i="4"/>
  <c r="AK30" i="4"/>
  <c r="AJ28" i="4"/>
  <c r="AH28" i="4"/>
  <c r="AK40" i="4"/>
  <c r="AI40" i="4"/>
  <c r="AJ24" i="4"/>
  <c r="AH24" i="4"/>
  <c r="AH15" i="4"/>
  <c r="AJ15" i="4"/>
  <c r="AI22" i="4"/>
  <c r="AK22" i="4"/>
  <c r="AI33" i="4"/>
  <c r="AK33" i="4"/>
  <c r="AH17" i="4"/>
  <c r="AJ17" i="4"/>
  <c r="AI18" i="4"/>
  <c r="AK18" i="4"/>
  <c r="AI29" i="4"/>
  <c r="AK29" i="4"/>
  <c r="AH13" i="4"/>
  <c r="AJ13" i="4"/>
  <c r="AH41" i="4"/>
  <c r="AJ41" i="4"/>
  <c r="AH26" i="4"/>
  <c r="AJ26" i="4"/>
  <c r="AI38" i="4"/>
  <c r="AK38" i="4"/>
  <c r="AI36" i="4"/>
  <c r="AK36" i="4"/>
  <c r="AJ20" i="4"/>
  <c r="AH20" i="4"/>
  <c r="AE14" i="4"/>
  <c r="AE18" i="4"/>
  <c r="AE22" i="4"/>
  <c r="AE26" i="4"/>
  <c r="AE30" i="4"/>
  <c r="AE34" i="4"/>
  <c r="AE38" i="4"/>
  <c r="AE42" i="4"/>
  <c r="AE11" i="4"/>
  <c r="AE15" i="4"/>
  <c r="AE19" i="4"/>
  <c r="AE23" i="4"/>
  <c r="AE27" i="4"/>
  <c r="AE31" i="4"/>
  <c r="AE35" i="4"/>
  <c r="AE39" i="4"/>
  <c r="AE43" i="4"/>
  <c r="F7" i="4"/>
  <c r="G7" i="4" s="1"/>
  <c r="AE12" i="4"/>
  <c r="AE16" i="4"/>
  <c r="AE20" i="4"/>
  <c r="AE24" i="4"/>
  <c r="AE28" i="4"/>
  <c r="AE32" i="4"/>
  <c r="AE36" i="4"/>
  <c r="AE40" i="4"/>
  <c r="AE44" i="4"/>
  <c r="I7" i="4"/>
  <c r="AE13" i="4"/>
  <c r="AE17" i="4"/>
  <c r="AE21" i="4"/>
  <c r="AE25" i="4"/>
  <c r="AE29" i="4"/>
  <c r="AE33" i="4"/>
  <c r="AE37" i="4"/>
  <c r="AE41" i="4"/>
  <c r="AE45" i="4"/>
  <c r="AK32" i="4"/>
  <c r="AI32" i="4"/>
  <c r="AJ16" i="4"/>
  <c r="AH16" i="4"/>
  <c r="AI15" i="4"/>
  <c r="AK15" i="4"/>
  <c r="AI14" i="4"/>
  <c r="AK14" i="4"/>
  <c r="AI25" i="4"/>
  <c r="AK25" i="4"/>
  <c r="AI39" i="4"/>
  <c r="AK39" i="4"/>
  <c r="AH19" i="4"/>
  <c r="AJ19" i="4"/>
  <c r="AH11" i="4"/>
  <c r="AJ11" i="4"/>
  <c r="AJ40" i="4"/>
  <c r="AH40" i="4"/>
  <c r="AK28" i="4"/>
  <c r="AI28" i="4"/>
  <c r="AJ12" i="4"/>
  <c r="AH12" i="4"/>
  <c r="AH43" i="4"/>
  <c r="AJ43" i="4"/>
  <c r="AH38" i="4"/>
  <c r="AJ38" i="4"/>
  <c r="AI21" i="4"/>
  <c r="AK21" i="4"/>
  <c r="AK43" i="4"/>
  <c r="AI43" i="4"/>
  <c r="AI24" i="4"/>
  <c r="AK24" i="4"/>
  <c r="AI19" i="4"/>
  <c r="AK19" i="4"/>
  <c r="AH39" i="4"/>
  <c r="AJ39" i="4"/>
  <c r="AH30" i="4"/>
  <c r="AJ30" i="4"/>
  <c r="AI17" i="4"/>
  <c r="AK17" i="4"/>
  <c r="D20" i="4" l="1"/>
  <c r="E20" i="4"/>
  <c r="F20" i="4"/>
  <c r="I20" i="4"/>
  <c r="M20" i="4"/>
  <c r="J20" i="4"/>
  <c r="D25" i="4"/>
  <c r="I25" i="4"/>
  <c r="E25" i="4"/>
  <c r="F25" i="4"/>
  <c r="J25" i="4"/>
  <c r="M25" i="4"/>
  <c r="D24" i="4"/>
  <c r="E24" i="4"/>
  <c r="F24" i="4"/>
  <c r="I24" i="4"/>
  <c r="J24" i="4"/>
  <c r="M24" i="4"/>
  <c r="F15" i="4"/>
  <c r="I15" i="4"/>
  <c r="J15" i="4"/>
  <c r="M15" i="4"/>
  <c r="D15" i="4"/>
  <c r="E15" i="4"/>
  <c r="E42" i="4"/>
  <c r="I42" i="4"/>
  <c r="J42" i="4"/>
  <c r="D42" i="4"/>
  <c r="F42" i="4"/>
  <c r="M42" i="4"/>
  <c r="E34" i="4"/>
  <c r="F34" i="4"/>
  <c r="I34" i="4"/>
  <c r="J34" i="4"/>
  <c r="M34" i="4"/>
  <c r="D34" i="4"/>
  <c r="D13" i="4"/>
  <c r="E13" i="4"/>
  <c r="F13" i="4"/>
  <c r="J13" i="4"/>
  <c r="M13" i="4"/>
  <c r="I13" i="4"/>
  <c r="H7" i="4"/>
  <c r="F43" i="4"/>
  <c r="J43" i="4"/>
  <c r="M43" i="4"/>
  <c r="D43" i="4"/>
  <c r="E43" i="4"/>
  <c r="I43" i="4"/>
  <c r="M30" i="4"/>
  <c r="E30" i="4"/>
  <c r="F30" i="4"/>
  <c r="I30" i="4"/>
  <c r="J30" i="4"/>
  <c r="D30" i="4"/>
  <c r="D17" i="4"/>
  <c r="E17" i="4"/>
  <c r="F17" i="4"/>
  <c r="I17" i="4"/>
  <c r="J17" i="4"/>
  <c r="M17" i="4"/>
  <c r="D12" i="4"/>
  <c r="E12" i="4"/>
  <c r="F12" i="4"/>
  <c r="I12" i="4"/>
  <c r="J12" i="4"/>
  <c r="M12" i="4"/>
  <c r="F39" i="4"/>
  <c r="I39" i="4"/>
  <c r="J39" i="4"/>
  <c r="M39" i="4"/>
  <c r="D39" i="4"/>
  <c r="E39" i="4"/>
  <c r="M26" i="4"/>
  <c r="D26" i="4"/>
  <c r="E26" i="4"/>
  <c r="F26" i="4"/>
  <c r="I26" i="4"/>
  <c r="J26" i="4"/>
  <c r="D45" i="4"/>
  <c r="F45" i="4"/>
  <c r="E45" i="4"/>
  <c r="J45" i="4"/>
  <c r="I45" i="4"/>
  <c r="M45" i="4"/>
  <c r="E44" i="4"/>
  <c r="F44" i="4"/>
  <c r="I44" i="4"/>
  <c r="J44" i="4"/>
  <c r="M44" i="4"/>
  <c r="D44" i="4"/>
  <c r="F35" i="4"/>
  <c r="I35" i="4"/>
  <c r="J35" i="4"/>
  <c r="M35" i="4"/>
  <c r="D35" i="4"/>
  <c r="E35" i="4"/>
  <c r="M22" i="4"/>
  <c r="D22" i="4"/>
  <c r="E22" i="4"/>
  <c r="F22" i="4"/>
  <c r="I22" i="4"/>
  <c r="J22" i="4"/>
  <c r="D16" i="4"/>
  <c r="E16" i="4"/>
  <c r="F16" i="4"/>
  <c r="I16" i="4"/>
  <c r="J16" i="4"/>
  <c r="M16" i="4"/>
  <c r="M38" i="4"/>
  <c r="E38" i="4"/>
  <c r="F38" i="4"/>
  <c r="I38" i="4"/>
  <c r="J38" i="4"/>
  <c r="D38" i="4"/>
  <c r="D41" i="4"/>
  <c r="E41" i="4"/>
  <c r="F41" i="4"/>
  <c r="J41" i="4"/>
  <c r="M41" i="4"/>
  <c r="I41" i="4"/>
  <c r="D40" i="4"/>
  <c r="E40" i="4"/>
  <c r="F40" i="4"/>
  <c r="I40" i="4"/>
  <c r="M40" i="4"/>
  <c r="J40" i="4"/>
  <c r="F31" i="4"/>
  <c r="I31" i="4"/>
  <c r="J31" i="4"/>
  <c r="M31" i="4"/>
  <c r="D31" i="4"/>
  <c r="E31" i="4"/>
  <c r="M18" i="4"/>
  <c r="D18" i="4"/>
  <c r="E18" i="4"/>
  <c r="F18" i="4"/>
  <c r="I18" i="4"/>
  <c r="J18" i="4"/>
  <c r="D21" i="4"/>
  <c r="F21" i="4"/>
  <c r="E21" i="4"/>
  <c r="I21" i="4"/>
  <c r="J21" i="4"/>
  <c r="M21" i="4"/>
  <c r="F11" i="4"/>
  <c r="I11" i="4"/>
  <c r="J11" i="4"/>
  <c r="M11" i="4"/>
  <c r="D11" i="4"/>
  <c r="E11" i="4"/>
  <c r="D37" i="4"/>
  <c r="F37" i="4"/>
  <c r="E37" i="4"/>
  <c r="J37" i="4"/>
  <c r="M37" i="4"/>
  <c r="I37" i="4"/>
  <c r="D36" i="4"/>
  <c r="E36" i="4"/>
  <c r="F36" i="4"/>
  <c r="I36" i="4"/>
  <c r="J36" i="4"/>
  <c r="M36" i="4"/>
  <c r="F27" i="4"/>
  <c r="I27" i="4"/>
  <c r="J27" i="4"/>
  <c r="M27" i="4"/>
  <c r="D27" i="4"/>
  <c r="E27" i="4"/>
  <c r="M14" i="4"/>
  <c r="D14" i="4"/>
  <c r="E14" i="4"/>
  <c r="F14" i="4"/>
  <c r="I14" i="4"/>
  <c r="J14" i="4"/>
  <c r="D33" i="4"/>
  <c r="F33" i="4"/>
  <c r="E33" i="4"/>
  <c r="J33" i="4"/>
  <c r="M33" i="4"/>
  <c r="I33" i="4"/>
  <c r="F23" i="4"/>
  <c r="I23" i="4"/>
  <c r="J23" i="4"/>
  <c r="M23" i="4"/>
  <c r="D23" i="4"/>
  <c r="E23" i="4"/>
  <c r="D32" i="4"/>
  <c r="E32" i="4"/>
  <c r="F32" i="4"/>
  <c r="I32" i="4"/>
  <c r="J32" i="4"/>
  <c r="M32" i="4"/>
  <c r="D29" i="4"/>
  <c r="F29" i="4"/>
  <c r="E29" i="4"/>
  <c r="J29" i="4"/>
  <c r="M29" i="4"/>
  <c r="I29" i="4"/>
  <c r="D28" i="4"/>
  <c r="E28" i="4"/>
  <c r="F28" i="4"/>
  <c r="I28" i="4"/>
  <c r="J28" i="4"/>
  <c r="M28" i="4"/>
  <c r="F19" i="4"/>
  <c r="I19" i="4"/>
  <c r="J19" i="4"/>
  <c r="M19" i="4"/>
  <c r="D19" i="4"/>
  <c r="E19" i="4"/>
</calcChain>
</file>

<file path=xl/comments1.xml><?xml version="1.0" encoding="utf-8"?>
<comments xmlns="http://schemas.openxmlformats.org/spreadsheetml/2006/main">
  <authors>
    <author>asakaze</author>
  </authors>
  <commentList>
    <comment ref="E6" authorId="0" shapeId="0">
      <text>
        <r>
          <rPr>
            <sz val="10"/>
            <color indexed="81"/>
            <rFont val="ＭＳ Ｐゴシック"/>
            <family val="3"/>
            <charset val="128"/>
          </rPr>
          <t>器械点の座標を入力します。</t>
        </r>
      </text>
    </comment>
    <comment ref="K6" authorId="0" shapeId="0">
      <text>
        <r>
          <rPr>
            <sz val="10"/>
            <color indexed="81"/>
            <rFont val="ＭＳ Ｐゴシック"/>
            <family val="3"/>
            <charset val="128"/>
          </rPr>
          <t xml:space="preserve">幅杭までの幅員を入力します。
</t>
        </r>
        <r>
          <rPr>
            <b/>
            <sz val="10"/>
            <color indexed="10"/>
            <rFont val="ＭＳ Ｐゴシック"/>
            <family val="3"/>
            <charset val="128"/>
          </rPr>
          <t>※左右に「０」を入力すると、中心座標のみ計算します。</t>
        </r>
      </text>
    </comment>
    <comment ref="E7" authorId="0" shapeId="0">
      <text>
        <r>
          <rPr>
            <sz val="10"/>
            <color indexed="81"/>
            <rFont val="ＭＳ Ｐゴシック"/>
            <family val="3"/>
            <charset val="128"/>
          </rPr>
          <t>基線上の点の座標を入力します。</t>
        </r>
      </text>
    </comment>
    <comment ref="A11" authorId="0" shapeId="0">
      <text>
        <r>
          <rPr>
            <sz val="10"/>
            <color indexed="81"/>
            <rFont val="ＭＳ Ｐゴシック"/>
            <family val="3"/>
            <charset val="128"/>
          </rPr>
          <t>入力したデータが不適切だった場合に「</t>
        </r>
        <r>
          <rPr>
            <sz val="10"/>
            <color indexed="10"/>
            <rFont val="ＭＳ Ｐゴシック"/>
            <family val="3"/>
            <charset val="128"/>
          </rPr>
          <t>★</t>
        </r>
        <r>
          <rPr>
            <sz val="10"/>
            <color indexed="81"/>
            <rFont val="ＭＳ Ｐゴシック"/>
            <family val="3"/>
            <charset val="128"/>
          </rPr>
          <t>」を表示します。</t>
        </r>
      </text>
    </comment>
    <comment ref="C11" authorId="0" shapeId="0">
      <text>
        <r>
          <rPr>
            <sz val="10"/>
            <color indexed="81"/>
            <rFont val="ＭＳ Ｐゴシック"/>
            <family val="3"/>
            <charset val="128"/>
          </rPr>
          <t>器械点からの距離を入力します。</t>
        </r>
      </text>
    </comment>
  </commentList>
</comments>
</file>

<file path=xl/sharedStrings.xml><?xml version="1.0" encoding="utf-8"?>
<sst xmlns="http://schemas.openxmlformats.org/spreadsheetml/2006/main" count="47" uniqueCount="39">
  <si>
    <t>測点名</t>
    <rPh sb="0" eb="2">
      <t>ソクテン</t>
    </rPh>
    <rPh sb="2" eb="3">
      <t>メイ</t>
    </rPh>
    <phoneticPr fontId="1"/>
  </si>
  <si>
    <t>方向角</t>
    <rPh sb="0" eb="2">
      <t>ホウコウ</t>
    </rPh>
    <rPh sb="2" eb="3">
      <t>カク</t>
    </rPh>
    <phoneticPr fontId="1"/>
  </si>
  <si>
    <t>座　　標</t>
    <rPh sb="0" eb="1">
      <t>ザ</t>
    </rPh>
    <rPh sb="3" eb="4">
      <t>シルベ</t>
    </rPh>
    <phoneticPr fontId="1"/>
  </si>
  <si>
    <t>--</t>
    <phoneticPr fontId="1"/>
  </si>
  <si>
    <t>Ｘ</t>
    <phoneticPr fontId="1"/>
  </si>
  <si>
    <t>Ｙ</t>
    <phoneticPr fontId="1"/>
  </si>
  <si>
    <t>器械点</t>
    <rPh sb="0" eb="2">
      <t>キカイ</t>
    </rPh>
    <rPh sb="2" eb="3">
      <t>テン</t>
    </rPh>
    <phoneticPr fontId="1"/>
  </si>
  <si>
    <t>距　離</t>
    <rPh sb="0" eb="1">
      <t>ヘダ</t>
    </rPh>
    <rPh sb="2" eb="3">
      <t>リ</t>
    </rPh>
    <phoneticPr fontId="1"/>
  </si>
  <si>
    <t>件　名</t>
    <rPh sb="0" eb="1">
      <t>ケン</t>
    </rPh>
    <rPh sb="2" eb="3">
      <t>メイ</t>
    </rPh>
    <phoneticPr fontId="1"/>
  </si>
  <si>
    <t>幅杭計算（直線）</t>
    <rPh sb="0" eb="1">
      <t>ハバ</t>
    </rPh>
    <rPh sb="1" eb="2">
      <t>クイ</t>
    </rPh>
    <rPh sb="2" eb="4">
      <t>ケイサン</t>
    </rPh>
    <rPh sb="5" eb="7">
      <t>チョクセン</t>
    </rPh>
    <phoneticPr fontId="1"/>
  </si>
  <si>
    <t>視準点</t>
    <rPh sb="0" eb="1">
      <t>シ</t>
    </rPh>
    <rPh sb="1" eb="2">
      <t>ジュン</t>
    </rPh>
    <rPh sb="2" eb="3">
      <t>テン</t>
    </rPh>
    <phoneticPr fontId="1"/>
  </si>
  <si>
    <t>°</t>
    <phoneticPr fontId="1"/>
  </si>
  <si>
    <t>’</t>
    <phoneticPr fontId="1"/>
  </si>
  <si>
    <t>”</t>
    <phoneticPr fontId="1"/>
  </si>
  <si>
    <t>〕</t>
    <phoneticPr fontId="1"/>
  </si>
  <si>
    <t>〕</t>
    <phoneticPr fontId="1"/>
  </si>
  <si>
    <t>Ｘ</t>
  </si>
  <si>
    <t>番
号</t>
    <rPh sb="0" eb="1">
      <t>バン</t>
    </rPh>
    <rPh sb="2" eb="3">
      <t>ゴウ</t>
    </rPh>
    <phoneticPr fontId="1"/>
  </si>
  <si>
    <t>左側方向角</t>
    <rPh sb="0" eb="2">
      <t>ヒダリガワ</t>
    </rPh>
    <rPh sb="2" eb="4">
      <t>ホウコウ</t>
    </rPh>
    <rPh sb="4" eb="5">
      <t>カク</t>
    </rPh>
    <phoneticPr fontId="1"/>
  </si>
  <si>
    <t>方向角－９０°</t>
    <rPh sb="0" eb="2">
      <t>ホウコウ</t>
    </rPh>
    <rPh sb="2" eb="3">
      <t>カド</t>
    </rPh>
    <phoneticPr fontId="1"/>
  </si>
  <si>
    <t>方向角＋９０°</t>
    <rPh sb="0" eb="2">
      <t>ホウコウ</t>
    </rPh>
    <rPh sb="2" eb="3">
      <t>カド</t>
    </rPh>
    <phoneticPr fontId="1"/>
  </si>
  <si>
    <t>右側方向角</t>
    <rPh sb="0" eb="2">
      <t>ミギガワ</t>
    </rPh>
    <rPh sb="2" eb="4">
      <t>ホウコウ</t>
    </rPh>
    <rPh sb="4" eb="5">
      <t>カク</t>
    </rPh>
    <phoneticPr fontId="1"/>
  </si>
  <si>
    <r>
      <t>センター座標</t>
    </r>
    <r>
      <rPr>
        <sz val="11"/>
        <rFont val="ＭＳ Ｐゴシック"/>
        <charset val="128"/>
      </rPr>
      <t>ｘ</t>
    </r>
    <rPh sb="4" eb="6">
      <t>ザヒョウ</t>
    </rPh>
    <phoneticPr fontId="1"/>
  </si>
  <si>
    <t>センター座標ｙ</t>
    <rPh sb="4" eb="6">
      <t>ザヒョウ</t>
    </rPh>
    <phoneticPr fontId="1"/>
  </si>
  <si>
    <t>左側座標Ｘ</t>
    <rPh sb="0" eb="2">
      <t>ヒダリガワ</t>
    </rPh>
    <rPh sb="2" eb="4">
      <t>ザヒョウ</t>
    </rPh>
    <phoneticPr fontId="1"/>
  </si>
  <si>
    <t>左側座標Ｙ</t>
    <rPh sb="0" eb="2">
      <t>ヒダリガワ</t>
    </rPh>
    <rPh sb="2" eb="4">
      <t>ザヒョウ</t>
    </rPh>
    <phoneticPr fontId="1"/>
  </si>
  <si>
    <t>右側座標Ｘ</t>
    <rPh sb="0" eb="2">
      <t>ミギガワ</t>
    </rPh>
    <rPh sb="2" eb="4">
      <t>ザヒョウ</t>
    </rPh>
    <phoneticPr fontId="1"/>
  </si>
  <si>
    <t>右側座標Ｙ</t>
    <rPh sb="0" eb="2">
      <t>ミギガワ</t>
    </rPh>
    <rPh sb="2" eb="4">
      <t>ザヒョウ</t>
    </rPh>
    <phoneticPr fontId="1"/>
  </si>
  <si>
    <t>左:〔</t>
    <rPh sb="0" eb="1">
      <t>ヒダリ</t>
    </rPh>
    <phoneticPr fontId="1"/>
  </si>
  <si>
    <t>右:〔</t>
    <rPh sb="0" eb="1">
      <t>ミギ</t>
    </rPh>
    <phoneticPr fontId="1"/>
  </si>
  <si>
    <t>幅　員</t>
    <rPh sb="0" eb="1">
      <t>ハバ</t>
    </rPh>
    <rPh sb="2" eb="3">
      <t>イン</t>
    </rPh>
    <phoneticPr fontId="1"/>
  </si>
  <si>
    <t>サンプルデータ４</t>
    <phoneticPr fontId="1"/>
  </si>
  <si>
    <t>STA700</t>
    <phoneticPr fontId="1"/>
  </si>
  <si>
    <t>STA701</t>
    <phoneticPr fontId="1"/>
  </si>
  <si>
    <t>※このシートで実際に計算できます。（入力項目欄：黄色、計算結果欄：緑色）</t>
  </si>
  <si>
    <t>----</t>
    <phoneticPr fontId="1"/>
  </si>
  <si>
    <t>中 心 座 標</t>
    <rPh sb="0" eb="1">
      <t>ナカ</t>
    </rPh>
    <rPh sb="2" eb="3">
      <t>ココロ</t>
    </rPh>
    <rPh sb="4" eb="5">
      <t>ザ</t>
    </rPh>
    <rPh sb="6" eb="7">
      <t>シルベ</t>
    </rPh>
    <phoneticPr fontId="1"/>
  </si>
  <si>
    <t>左 幅 杭 座 標</t>
    <rPh sb="0" eb="1">
      <t>ヒダリ</t>
    </rPh>
    <rPh sb="2" eb="3">
      <t>ハバ</t>
    </rPh>
    <rPh sb="4" eb="5">
      <t>クイ</t>
    </rPh>
    <phoneticPr fontId="1"/>
  </si>
  <si>
    <t>右 幅 杭 座 標</t>
    <rPh sb="0" eb="1">
      <t>ミギ</t>
    </rPh>
    <rPh sb="2" eb="3">
      <t>ハバ</t>
    </rPh>
    <rPh sb="4" eb="5">
      <t>クイ</t>
    </rPh>
    <rPh sb="6" eb="7">
      <t>ザ</t>
    </rPh>
    <rPh sb="8" eb="9">
      <t>シルベ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</si>
</sst>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000_ "/>
    <numFmt numFmtId="182" formatCode="0_ "/>
    <numFmt numFmtId="183" formatCode="0.00_ "/>
    <numFmt numFmtId="184" formatCode="0.0000_ "/>
    <numFmt numFmtId="185" formatCode="0.000_ "/>
    <numFmt numFmtId="189" formatCode="#,##0.000_ "/>
  </numFmts>
  <fonts count="19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charset val="128"/>
    </font>
    <font>
      <sz val="11"/>
      <color indexed="1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71">
    <border>
      <left/>
      <right/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ck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ck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54">
    <xf numFmtId="0" fontId="0" fillId="0" borderId="0" xfId="0"/>
    <xf numFmtId="0" fontId="4" fillId="0" borderId="0" xfId="0" applyFont="1" applyProtection="1"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2" xfId="0" applyFont="1" applyBorder="1" applyAlignment="1" applyProtection="1">
      <alignment horizontal="right"/>
      <protection hidden="1"/>
    </xf>
    <xf numFmtId="0" fontId="6" fillId="0" borderId="3" xfId="0" quotePrefix="1" applyFont="1" applyBorder="1" applyAlignment="1" applyProtection="1">
      <alignment horizontal="right"/>
      <protection hidden="1"/>
    </xf>
    <xf numFmtId="0" fontId="6" fillId="0" borderId="4" xfId="0" quotePrefix="1" applyFont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vertical="center"/>
      <protection hidden="1"/>
    </xf>
    <xf numFmtId="176" fontId="6" fillId="0" borderId="0" xfId="0" applyNumberFormat="1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8" fillId="0" borderId="0" xfId="0" applyFont="1" applyBorder="1" applyAlignment="1" applyProtection="1">
      <protection hidden="1"/>
    </xf>
    <xf numFmtId="176" fontId="8" fillId="0" borderId="0" xfId="0" applyNumberFormat="1" applyFont="1" applyBorder="1" applyAlignment="1" applyProtection="1">
      <protection hidden="1"/>
    </xf>
    <xf numFmtId="176" fontId="8" fillId="0" borderId="0" xfId="0" applyNumberFormat="1" applyFont="1" applyProtection="1">
      <protection hidden="1"/>
    </xf>
    <xf numFmtId="49" fontId="8" fillId="0" borderId="0" xfId="0" applyNumberFormat="1" applyFont="1" applyProtection="1">
      <protection hidden="1"/>
    </xf>
    <xf numFmtId="182" fontId="8" fillId="0" borderId="0" xfId="0" applyNumberFormat="1" applyFont="1" applyProtection="1">
      <protection hidden="1"/>
    </xf>
    <xf numFmtId="182" fontId="8" fillId="0" borderId="0" xfId="0" applyNumberFormat="1" applyFont="1" applyAlignment="1" applyProtection="1">
      <alignment horizontal="center"/>
      <protection hidden="1"/>
    </xf>
    <xf numFmtId="183" fontId="8" fillId="0" borderId="0" xfId="0" applyNumberFormat="1" applyFont="1" applyAlignment="1" applyProtection="1">
      <alignment horizontal="center"/>
      <protection hidden="1"/>
    </xf>
    <xf numFmtId="176" fontId="8" fillId="0" borderId="0" xfId="0" applyNumberFormat="1" applyFont="1" applyAlignme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84" fontId="8" fillId="0" borderId="0" xfId="0" applyNumberFormat="1" applyFont="1" applyProtection="1">
      <protection hidden="1"/>
    </xf>
    <xf numFmtId="0" fontId="10" fillId="0" borderId="11" xfId="0" applyFont="1" applyBorder="1" applyAlignment="1" applyProtection="1">
      <alignment horizontal="center"/>
      <protection hidden="1"/>
    </xf>
    <xf numFmtId="0" fontId="10" fillId="0" borderId="2" xfId="0" applyFont="1" applyBorder="1" applyAlignment="1" applyProtection="1">
      <alignment horizontal="center"/>
      <protection hidden="1"/>
    </xf>
    <xf numFmtId="0" fontId="3" fillId="0" borderId="20" xfId="0" applyFont="1" applyBorder="1" applyAlignment="1" applyProtection="1">
      <alignment horizontal="left" vertical="center"/>
      <protection hidden="1"/>
    </xf>
    <xf numFmtId="0" fontId="3" fillId="0" borderId="21" xfId="0" applyFont="1" applyBorder="1" applyAlignment="1" applyProtection="1">
      <alignment horizontal="left" vertical="center"/>
      <protection hidden="1"/>
    </xf>
    <xf numFmtId="0" fontId="12" fillId="0" borderId="0" xfId="0" applyFont="1" applyAlignment="1" applyProtection="1">
      <alignment vertical="center"/>
      <protection hidden="1"/>
    </xf>
    <xf numFmtId="49" fontId="11" fillId="0" borderId="0" xfId="1" applyNumberFormat="1" applyAlignment="1" applyProtection="1">
      <alignment vertical="center"/>
      <protection hidden="1"/>
    </xf>
    <xf numFmtId="0" fontId="11" fillId="0" borderId="0" xfId="1" applyAlignment="1" applyProtection="1"/>
    <xf numFmtId="0" fontId="16" fillId="0" borderId="0" xfId="0" applyFont="1" applyAlignment="1">
      <alignment vertical="center"/>
    </xf>
    <xf numFmtId="0" fontId="2" fillId="0" borderId="0" xfId="0" applyFont="1" applyBorder="1" applyAlignment="1" applyProtection="1">
      <alignment horizontal="center" vertical="top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9" fillId="2" borderId="57" xfId="0" applyFont="1" applyFill="1" applyBorder="1" applyAlignment="1" applyProtection="1">
      <alignment vertical="center"/>
      <protection locked="0"/>
    </xf>
    <xf numFmtId="0" fontId="9" fillId="2" borderId="47" xfId="0" applyFont="1" applyFill="1" applyBorder="1" applyAlignment="1" applyProtection="1">
      <alignment vertical="center"/>
      <protection locked="0"/>
    </xf>
    <xf numFmtId="0" fontId="9" fillId="2" borderId="45" xfId="0" applyFont="1" applyFill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11" xfId="0" applyFont="1" applyBorder="1" applyAlignment="1" applyProtection="1">
      <alignment horizontal="center" vertical="center"/>
      <protection hidden="1"/>
    </xf>
    <xf numFmtId="0" fontId="10" fillId="0" borderId="46" xfId="0" applyFont="1" applyBorder="1" applyAlignment="1" applyProtection="1">
      <alignment horizontal="center" vertical="center"/>
      <protection hidden="1"/>
    </xf>
    <xf numFmtId="0" fontId="10" fillId="0" borderId="47" xfId="0" applyFont="1" applyBorder="1" applyAlignment="1" applyProtection="1">
      <alignment horizontal="center" vertical="center"/>
      <protection hidden="1"/>
    </xf>
    <xf numFmtId="0" fontId="10" fillId="0" borderId="51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53" xfId="0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0" fillId="0" borderId="54" xfId="0" applyFont="1" applyBorder="1" applyAlignment="1" applyProtection="1">
      <alignment horizontal="center" vertical="center"/>
      <protection hidden="1"/>
    </xf>
    <xf numFmtId="0" fontId="10" fillId="0" borderId="55" xfId="0" applyFont="1" applyBorder="1" applyAlignment="1" applyProtection="1">
      <alignment horizontal="center" vertical="center"/>
      <protection hidden="1"/>
    </xf>
    <xf numFmtId="0" fontId="4" fillId="0" borderId="54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6" fillId="0" borderId="56" xfId="0" applyFont="1" applyBorder="1" applyAlignment="1" applyProtection="1">
      <alignment horizontal="center" vertical="center"/>
      <protection hidden="1"/>
    </xf>
    <xf numFmtId="49" fontId="17" fillId="2" borderId="8" xfId="0" applyNumberFormat="1" applyFont="1" applyFill="1" applyBorder="1" applyAlignment="1" applyProtection="1">
      <alignment horizontal="left" vertical="center"/>
      <protection locked="0"/>
    </xf>
    <xf numFmtId="176" fontId="17" fillId="2" borderId="22" xfId="0" applyNumberFormat="1" applyFont="1" applyFill="1" applyBorder="1" applyAlignment="1" applyProtection="1">
      <alignment vertical="center"/>
      <protection locked="0"/>
    </xf>
    <xf numFmtId="176" fontId="17" fillId="2" borderId="6" xfId="0" applyNumberFormat="1" applyFont="1" applyFill="1" applyBorder="1" applyAlignment="1" applyProtection="1">
      <alignment vertical="center"/>
      <protection locked="0"/>
    </xf>
    <xf numFmtId="182" fontId="3" fillId="0" borderId="6" xfId="0" quotePrefix="1" applyNumberFormat="1" applyFont="1" applyBorder="1" applyAlignment="1" applyProtection="1">
      <alignment horizontal="center" vertical="center"/>
      <protection hidden="1"/>
    </xf>
    <xf numFmtId="182" fontId="3" fillId="0" borderId="7" xfId="0" quotePrefix="1" applyNumberFormat="1" applyFont="1" applyBorder="1" applyAlignment="1" applyProtection="1">
      <alignment horizontal="center" vertical="center"/>
      <protection hidden="1"/>
    </xf>
    <xf numFmtId="182" fontId="3" fillId="0" borderId="8" xfId="0" quotePrefix="1" applyNumberFormat="1" applyFont="1" applyBorder="1" applyAlignment="1" applyProtection="1">
      <alignment horizontal="center" vertical="center"/>
      <protection hidden="1"/>
    </xf>
    <xf numFmtId="182" fontId="3" fillId="0" borderId="9" xfId="0" quotePrefix="1" applyNumberFormat="1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right"/>
      <protection hidden="1"/>
    </xf>
    <xf numFmtId="185" fontId="17" fillId="2" borderId="0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protection hidden="1"/>
    </xf>
    <xf numFmtId="0" fontId="14" fillId="0" borderId="1" xfId="0" applyFont="1" applyFill="1" applyBorder="1" applyAlignment="1" applyProtection="1">
      <protection hidden="1"/>
    </xf>
    <xf numFmtId="49" fontId="17" fillId="2" borderId="23" xfId="0" applyNumberFormat="1" applyFont="1" applyFill="1" applyBorder="1" applyAlignment="1" applyProtection="1">
      <alignment horizontal="left" vertical="center"/>
      <protection locked="0"/>
    </xf>
    <xf numFmtId="176" fontId="17" fillId="2" borderId="10" xfId="0" applyNumberFormat="1" applyFont="1" applyFill="1" applyBorder="1" applyAlignment="1" applyProtection="1">
      <alignment vertical="center"/>
      <protection locked="0"/>
    </xf>
    <xf numFmtId="176" fontId="17" fillId="2" borderId="24" xfId="0" applyNumberFormat="1" applyFont="1" applyFill="1" applyBorder="1" applyAlignment="1" applyProtection="1">
      <alignment vertical="center"/>
      <protection locked="0"/>
    </xf>
    <xf numFmtId="182" fontId="3" fillId="3" borderId="24" xfId="0" applyNumberFormat="1" applyFont="1" applyFill="1" applyBorder="1" applyAlignment="1" applyProtection="1">
      <alignment vertical="center"/>
      <protection hidden="1"/>
    </xf>
    <xf numFmtId="182" fontId="3" fillId="3" borderId="31" xfId="0" applyNumberFormat="1" applyFont="1" applyFill="1" applyBorder="1" applyAlignment="1" applyProtection="1">
      <alignment vertical="center"/>
      <protection hidden="1"/>
    </xf>
    <xf numFmtId="183" fontId="3" fillId="3" borderId="23" xfId="0" applyNumberFormat="1" applyFont="1" applyFill="1" applyBorder="1" applyAlignment="1" applyProtection="1">
      <alignment vertical="center"/>
      <protection hidden="1"/>
    </xf>
    <xf numFmtId="176" fontId="3" fillId="3" borderId="32" xfId="0" applyNumberFormat="1" applyFont="1" applyFill="1" applyBorder="1" applyAlignment="1" applyProtection="1">
      <alignment vertical="center"/>
      <protection hidden="1"/>
    </xf>
    <xf numFmtId="0" fontId="3" fillId="0" borderId="10" xfId="0" applyFont="1" applyBorder="1" applyAlignment="1" applyProtection="1">
      <alignment horizontal="right" vertical="center"/>
      <protection hidden="1"/>
    </xf>
    <xf numFmtId="185" fontId="17" fillId="2" borderId="10" xfId="0" applyNumberFormat="1" applyFont="1" applyFill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3" fillId="0" borderId="0" xfId="0" applyFont="1" applyProtection="1">
      <protection hidden="1"/>
    </xf>
    <xf numFmtId="49" fontId="3" fillId="0" borderId="0" xfId="0" applyNumberFormat="1" applyFont="1" applyProtection="1"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3" fillId="0" borderId="61" xfId="0" applyFont="1" applyBorder="1" applyAlignment="1" applyProtection="1">
      <alignment horizontal="center" vertical="center" wrapText="1"/>
      <protection hidden="1"/>
    </xf>
    <xf numFmtId="0" fontId="18" fillId="0" borderId="60" xfId="0" applyFont="1" applyBorder="1" applyAlignment="1" applyProtection="1">
      <alignment horizontal="center" vertical="center"/>
      <protection hidden="1"/>
    </xf>
    <xf numFmtId="0" fontId="3" fillId="0" borderId="58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3" fillId="0" borderId="49" xfId="0" applyFont="1" applyBorder="1" applyAlignment="1" applyProtection="1">
      <alignment horizontal="center" vertical="center"/>
      <protection hidden="1"/>
    </xf>
    <xf numFmtId="0" fontId="3" fillId="0" borderId="59" xfId="0" applyFont="1" applyBorder="1" applyAlignment="1" applyProtection="1">
      <alignment horizontal="center" vertical="center"/>
      <protection hidden="1"/>
    </xf>
    <xf numFmtId="0" fontId="3" fillId="0" borderId="50" xfId="0" applyFont="1" applyBorder="1" applyAlignment="1" applyProtection="1">
      <alignment horizontal="center" vertical="center"/>
      <protection hidden="1"/>
    </xf>
    <xf numFmtId="0" fontId="3" fillId="0" borderId="62" xfId="0" applyFont="1" applyBorder="1" applyAlignment="1" applyProtection="1">
      <alignment horizontal="center" vertical="center"/>
      <protection hidden="1"/>
    </xf>
    <xf numFmtId="0" fontId="18" fillId="0" borderId="56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12" xfId="0" applyFont="1" applyBorder="1" applyProtection="1">
      <protection hidden="1"/>
    </xf>
    <xf numFmtId="189" fontId="17" fillId="2" borderId="25" xfId="0" applyNumberFormat="1" applyFont="1" applyFill="1" applyBorder="1" applyProtection="1">
      <protection locked="0"/>
    </xf>
    <xf numFmtId="176" fontId="3" fillId="3" borderId="6" xfId="0" applyNumberFormat="1" applyFont="1" applyFill="1" applyBorder="1" applyAlignment="1" applyProtection="1">
      <alignment horizontal="right"/>
      <protection locked="0"/>
    </xf>
    <xf numFmtId="176" fontId="3" fillId="3" borderId="6" xfId="0" applyNumberFormat="1" applyFont="1" applyFill="1" applyBorder="1" applyAlignment="1" applyProtection="1">
      <protection hidden="1"/>
    </xf>
    <xf numFmtId="176" fontId="3" fillId="3" borderId="22" xfId="0" applyNumberFormat="1" applyFont="1" applyFill="1" applyBorder="1" applyAlignment="1" applyProtection="1">
      <protection hidden="1"/>
    </xf>
    <xf numFmtId="176" fontId="3" fillId="3" borderId="8" xfId="0" applyNumberFormat="1" applyFont="1" applyFill="1" applyBorder="1" applyAlignment="1" applyProtection="1">
      <protection hidden="1"/>
    </xf>
    <xf numFmtId="176" fontId="3" fillId="3" borderId="9" xfId="0" applyNumberFormat="1" applyFont="1" applyFill="1" applyBorder="1" applyProtection="1">
      <protection hidden="1"/>
    </xf>
    <xf numFmtId="176" fontId="3" fillId="3" borderId="33" xfId="0" applyNumberFormat="1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189" fontId="17" fillId="2" borderId="26" xfId="0" applyNumberFormat="1" applyFont="1" applyFill="1" applyBorder="1" applyProtection="1">
      <protection locked="0"/>
    </xf>
    <xf numFmtId="176" fontId="3" fillId="3" borderId="34" xfId="0" applyNumberFormat="1" applyFont="1" applyFill="1" applyBorder="1" applyAlignment="1" applyProtection="1">
      <alignment horizontal="right"/>
      <protection locked="0"/>
    </xf>
    <xf numFmtId="176" fontId="3" fillId="3" borderId="34" xfId="0" applyNumberFormat="1" applyFont="1" applyFill="1" applyBorder="1" applyAlignment="1" applyProtection="1">
      <protection hidden="1"/>
    </xf>
    <xf numFmtId="176" fontId="3" fillId="3" borderId="63" xfId="0" applyNumberFormat="1" applyFont="1" applyFill="1" applyBorder="1" applyAlignment="1" applyProtection="1">
      <protection hidden="1"/>
    </xf>
    <xf numFmtId="176" fontId="3" fillId="3" borderId="64" xfId="0" applyNumberFormat="1" applyFont="1" applyFill="1" applyBorder="1" applyAlignment="1" applyProtection="1">
      <protection hidden="1"/>
    </xf>
    <xf numFmtId="176" fontId="3" fillId="3" borderId="25" xfId="0" applyNumberFormat="1" applyFont="1" applyFill="1" applyBorder="1" applyProtection="1">
      <protection hidden="1"/>
    </xf>
    <xf numFmtId="176" fontId="3" fillId="3" borderId="35" xfId="0" applyNumberFormat="1" applyFont="1" applyFill="1" applyBorder="1" applyAlignment="1" applyProtection="1">
      <protection hidden="1"/>
    </xf>
    <xf numFmtId="0" fontId="3" fillId="0" borderId="14" xfId="0" applyFont="1" applyBorder="1" applyProtection="1">
      <protection hidden="1"/>
    </xf>
    <xf numFmtId="189" fontId="17" fillId="2" borderId="27" xfId="0" applyNumberFormat="1" applyFont="1" applyFill="1" applyBorder="1" applyProtection="1">
      <protection locked="0"/>
    </xf>
    <xf numFmtId="176" fontId="3" fillId="3" borderId="36" xfId="0" applyNumberFormat="1" applyFont="1" applyFill="1" applyBorder="1" applyAlignment="1" applyProtection="1">
      <alignment horizontal="right"/>
      <protection locked="0"/>
    </xf>
    <xf numFmtId="176" fontId="3" fillId="3" borderId="36" xfId="0" applyNumberFormat="1" applyFont="1" applyFill="1" applyBorder="1" applyAlignment="1" applyProtection="1">
      <protection hidden="1"/>
    </xf>
    <xf numFmtId="176" fontId="3" fillId="3" borderId="0" xfId="0" applyNumberFormat="1" applyFont="1" applyFill="1" applyBorder="1" applyAlignment="1" applyProtection="1">
      <protection hidden="1"/>
    </xf>
    <xf numFmtId="176" fontId="3" fillId="3" borderId="52" xfId="0" applyNumberFormat="1" applyFont="1" applyFill="1" applyBorder="1" applyAlignment="1" applyProtection="1">
      <protection hidden="1"/>
    </xf>
    <xf numFmtId="176" fontId="3" fillId="3" borderId="37" xfId="0" applyNumberFormat="1" applyFont="1" applyFill="1" applyBorder="1" applyProtection="1">
      <protection hidden="1"/>
    </xf>
    <xf numFmtId="176" fontId="3" fillId="3" borderId="1" xfId="0" applyNumberFormat="1" applyFont="1" applyFill="1" applyBorder="1" applyAlignment="1" applyProtection="1">
      <protection hidden="1"/>
    </xf>
    <xf numFmtId="189" fontId="17" fillId="2" borderId="28" xfId="0" applyNumberFormat="1" applyFont="1" applyFill="1" applyBorder="1" applyProtection="1">
      <protection locked="0"/>
    </xf>
    <xf numFmtId="176" fontId="3" fillId="3" borderId="38" xfId="0" applyNumberFormat="1" applyFont="1" applyFill="1" applyBorder="1" applyAlignment="1" applyProtection="1">
      <alignment horizontal="right"/>
      <protection locked="0"/>
    </xf>
    <xf numFmtId="176" fontId="3" fillId="3" borderId="38" xfId="0" applyNumberFormat="1" applyFont="1" applyFill="1" applyBorder="1" applyAlignment="1" applyProtection="1">
      <protection hidden="1"/>
    </xf>
    <xf numFmtId="176" fontId="3" fillId="3" borderId="65" xfId="0" applyNumberFormat="1" applyFont="1" applyFill="1" applyBorder="1" applyAlignment="1" applyProtection="1">
      <protection hidden="1"/>
    </xf>
    <xf numFmtId="176" fontId="3" fillId="3" borderId="66" xfId="0" applyNumberFormat="1" applyFont="1" applyFill="1" applyBorder="1" applyAlignment="1" applyProtection="1">
      <protection hidden="1"/>
    </xf>
    <xf numFmtId="176" fontId="3" fillId="3" borderId="28" xfId="0" applyNumberFormat="1" applyFont="1" applyFill="1" applyBorder="1" applyProtection="1">
      <protection hidden="1"/>
    </xf>
    <xf numFmtId="176" fontId="3" fillId="3" borderId="39" xfId="0" applyNumberFormat="1" applyFont="1" applyFill="1" applyBorder="1" applyAlignment="1" applyProtection="1">
      <protection hidden="1"/>
    </xf>
    <xf numFmtId="189" fontId="17" fillId="2" borderId="29" xfId="0" applyNumberFormat="1" applyFont="1" applyFill="1" applyBorder="1" applyProtection="1">
      <protection locked="0"/>
    </xf>
    <xf numFmtId="176" fontId="3" fillId="3" borderId="40" xfId="0" applyNumberFormat="1" applyFont="1" applyFill="1" applyBorder="1" applyAlignment="1" applyProtection="1">
      <alignment horizontal="right"/>
      <protection locked="0"/>
    </xf>
    <xf numFmtId="176" fontId="3" fillId="3" borderId="40" xfId="0" applyNumberFormat="1" applyFont="1" applyFill="1" applyBorder="1" applyAlignment="1" applyProtection="1">
      <protection hidden="1"/>
    </xf>
    <xf numFmtId="176" fontId="3" fillId="3" borderId="67" xfId="0" applyNumberFormat="1" applyFont="1" applyFill="1" applyBorder="1" applyAlignment="1" applyProtection="1">
      <protection hidden="1"/>
    </xf>
    <xf numFmtId="176" fontId="3" fillId="3" borderId="68" xfId="0" applyNumberFormat="1" applyFont="1" applyFill="1" applyBorder="1" applyAlignment="1" applyProtection="1">
      <protection hidden="1"/>
    </xf>
    <xf numFmtId="176" fontId="3" fillId="3" borderId="41" xfId="0" applyNumberFormat="1" applyFont="1" applyFill="1" applyBorder="1" applyProtection="1">
      <protection hidden="1"/>
    </xf>
    <xf numFmtId="176" fontId="3" fillId="3" borderId="42" xfId="0" applyNumberFormat="1" applyFont="1" applyFill="1" applyBorder="1" applyAlignment="1" applyProtection="1">
      <protection hidden="1"/>
    </xf>
    <xf numFmtId="176" fontId="17" fillId="2" borderId="25" xfId="0" applyNumberFormat="1" applyFont="1" applyFill="1" applyBorder="1" applyProtection="1">
      <protection locked="0"/>
    </xf>
    <xf numFmtId="176" fontId="17" fillId="2" borderId="26" xfId="0" applyNumberFormat="1" applyFont="1" applyFill="1" applyBorder="1" applyProtection="1">
      <protection locked="0"/>
    </xf>
    <xf numFmtId="0" fontId="3" fillId="0" borderId="15" xfId="0" applyFont="1" applyBorder="1" applyProtection="1">
      <protection hidden="1"/>
    </xf>
    <xf numFmtId="176" fontId="17" fillId="2" borderId="27" xfId="0" applyNumberFormat="1" applyFont="1" applyFill="1" applyBorder="1" applyProtection="1">
      <protection locked="0"/>
    </xf>
    <xf numFmtId="0" fontId="3" fillId="0" borderId="16" xfId="0" applyFont="1" applyBorder="1" applyProtection="1">
      <protection hidden="1"/>
    </xf>
    <xf numFmtId="176" fontId="17" fillId="2" borderId="28" xfId="0" applyNumberFormat="1" applyFont="1" applyFill="1" applyBorder="1" applyProtection="1">
      <protection locked="0"/>
    </xf>
    <xf numFmtId="176" fontId="17" fillId="2" borderId="29" xfId="0" applyNumberFormat="1" applyFont="1" applyFill="1" applyBorder="1" applyProtection="1">
      <protection locked="0"/>
    </xf>
    <xf numFmtId="0" fontId="3" fillId="0" borderId="17" xfId="0" applyFont="1" applyBorder="1" applyProtection="1">
      <protection hidden="1"/>
    </xf>
    <xf numFmtId="176" fontId="17" fillId="2" borderId="30" xfId="0" applyNumberFormat="1" applyFont="1" applyFill="1" applyBorder="1" applyProtection="1">
      <protection locked="0"/>
    </xf>
    <xf numFmtId="176" fontId="3" fillId="3" borderId="43" xfId="0" applyNumberFormat="1" applyFont="1" applyFill="1" applyBorder="1" applyAlignment="1" applyProtection="1">
      <alignment horizontal="right"/>
      <protection locked="0"/>
    </xf>
    <xf numFmtId="176" fontId="3" fillId="3" borderId="43" xfId="0" applyNumberFormat="1" applyFont="1" applyFill="1" applyBorder="1" applyAlignment="1" applyProtection="1">
      <protection hidden="1"/>
    </xf>
    <xf numFmtId="176" fontId="3" fillId="3" borderId="69" xfId="0" applyNumberFormat="1" applyFont="1" applyFill="1" applyBorder="1" applyAlignment="1" applyProtection="1">
      <protection hidden="1"/>
    </xf>
    <xf numFmtId="176" fontId="3" fillId="3" borderId="70" xfId="0" applyNumberFormat="1" applyFont="1" applyFill="1" applyBorder="1" applyAlignment="1" applyProtection="1">
      <protection hidden="1"/>
    </xf>
    <xf numFmtId="176" fontId="3" fillId="3" borderId="30" xfId="0" applyNumberFormat="1" applyFont="1" applyFill="1" applyBorder="1" applyProtection="1">
      <protection hidden="1"/>
    </xf>
    <xf numFmtId="176" fontId="3" fillId="3" borderId="44" xfId="0" applyNumberFormat="1" applyFont="1" applyFill="1" applyBorder="1" applyAlignment="1" applyProtection="1">
      <protection hidden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AS53"/>
  <sheetViews>
    <sheetView showGridLines="0" showRowColHeaders="0" tabSelected="1" zoomScaleNormal="100" workbookViewId="0">
      <selection activeCell="C15" sqref="C15"/>
    </sheetView>
  </sheetViews>
  <sheetFormatPr defaultRowHeight="13.5" x14ac:dyDescent="0.15"/>
  <cols>
    <col min="1" max="1" width="2.375" style="21" customWidth="1"/>
    <col min="2" max="2" width="4" style="21" customWidth="1"/>
    <col min="3" max="3" width="10.625" style="25" customWidth="1"/>
    <col min="4" max="5" width="13.625" style="21" customWidth="1"/>
    <col min="6" max="6" width="4.625" style="21" customWidth="1"/>
    <col min="7" max="7" width="4.125" style="30" customWidth="1"/>
    <col min="8" max="8" width="6.125" style="30" customWidth="1"/>
    <col min="9" max="9" width="13.625" style="21" customWidth="1"/>
    <col min="10" max="10" width="4.25" style="21" customWidth="1"/>
    <col min="11" max="11" width="9.125" style="21" customWidth="1"/>
    <col min="12" max="12" width="1.625" style="21" customWidth="1"/>
    <col min="13" max="13" width="13.625" style="21" customWidth="1"/>
    <col min="14" max="26" width="9" style="21"/>
    <col min="27" max="27" width="10.5" style="21" hidden="1" customWidth="1"/>
    <col min="28" max="28" width="0" style="21" hidden="1" customWidth="1"/>
    <col min="29" max="29" width="3.5" style="21" hidden="1" customWidth="1"/>
    <col min="30" max="30" width="3.25" style="21" hidden="1" customWidth="1"/>
    <col min="31" max="31" width="3.375" style="21" hidden="1" customWidth="1"/>
    <col min="32" max="32" width="12.625" style="21" hidden="1" customWidth="1"/>
    <col min="33" max="33" width="11.625" style="21" hidden="1" customWidth="1"/>
    <col min="34" max="34" width="12" style="21" hidden="1" customWidth="1"/>
    <col min="35" max="35" width="13.25" style="21" hidden="1" customWidth="1"/>
    <col min="36" max="36" width="14.5" style="21" hidden="1" customWidth="1"/>
    <col min="37" max="37" width="13.125" style="21" hidden="1" customWidth="1"/>
    <col min="38" max="40" width="0" style="21" hidden="1" customWidth="1"/>
    <col min="41" max="42" width="13.125" style="21" hidden="1" customWidth="1"/>
    <col min="43" max="43" width="13.375" style="21" hidden="1" customWidth="1"/>
    <col min="44" max="44" width="7.875" style="21" hidden="1" customWidth="1"/>
    <col min="45" max="45" width="5.5" style="21" hidden="1" customWidth="1"/>
    <col min="46" max="52" width="0" style="21" hidden="1" customWidth="1"/>
    <col min="53" max="16384" width="9" style="21"/>
  </cols>
  <sheetData>
    <row r="1" spans="1:42" ht="30" customHeight="1" x14ac:dyDescent="0.15">
      <c r="C1" s="39" t="s">
        <v>34</v>
      </c>
      <c r="D1" s="38"/>
      <c r="E1" s="36"/>
    </row>
    <row r="2" spans="1:42" s="1" customFormat="1" ht="34.5" customHeight="1" thickBot="1" x14ac:dyDescent="0.3">
      <c r="C2" s="2"/>
      <c r="D2" s="40" t="s">
        <v>9</v>
      </c>
      <c r="E2" s="40"/>
      <c r="F2" s="40"/>
      <c r="G2" s="40"/>
      <c r="H2" s="40"/>
      <c r="I2" s="40"/>
      <c r="J2" s="41"/>
      <c r="K2" s="41"/>
      <c r="L2" s="41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42" s="1" customFormat="1" ht="18.75" customHeight="1" thickTop="1" thickBot="1" x14ac:dyDescent="0.2">
      <c r="B3" s="47" t="s">
        <v>8</v>
      </c>
      <c r="C3" s="48"/>
      <c r="D3" s="42" t="s">
        <v>31</v>
      </c>
      <c r="E3" s="43"/>
      <c r="F3" s="43"/>
      <c r="G3" s="43"/>
      <c r="H3" s="43"/>
      <c r="I3" s="43"/>
      <c r="J3" s="43"/>
      <c r="K3" s="43"/>
      <c r="L3" s="43"/>
      <c r="M3" s="44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42" s="9" customFormat="1" ht="16.5" customHeight="1" x14ac:dyDescent="0.15">
      <c r="B4" s="49" t="s">
        <v>0</v>
      </c>
      <c r="C4" s="50"/>
      <c r="D4" s="53" t="s">
        <v>2</v>
      </c>
      <c r="E4" s="54"/>
      <c r="F4" s="55" t="s">
        <v>1</v>
      </c>
      <c r="G4" s="55"/>
      <c r="H4" s="55"/>
      <c r="I4" s="56" t="s">
        <v>7</v>
      </c>
      <c r="J4" s="45" t="s">
        <v>30</v>
      </c>
      <c r="K4" s="45"/>
      <c r="L4" s="45"/>
      <c r="M4" s="7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1"/>
      <c r="AB4" s="1"/>
      <c r="AC4" s="1"/>
      <c r="AD4" s="1"/>
      <c r="AE4" s="1"/>
      <c r="AF4" s="8"/>
    </row>
    <row r="5" spans="1:42" s="9" customFormat="1" ht="16.5" customHeight="1" thickBot="1" x14ac:dyDescent="0.2">
      <c r="B5" s="51"/>
      <c r="C5" s="52"/>
      <c r="D5" s="32" t="s">
        <v>4</v>
      </c>
      <c r="E5" s="33" t="s">
        <v>5</v>
      </c>
      <c r="F5" s="10" t="s">
        <v>11</v>
      </c>
      <c r="G5" s="11" t="s">
        <v>12</v>
      </c>
      <c r="H5" s="12" t="s">
        <v>13</v>
      </c>
      <c r="I5" s="57"/>
      <c r="J5" s="46"/>
      <c r="K5" s="46"/>
      <c r="L5" s="46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E5" s="9">
        <f>SUM(AA6:AD6)</f>
        <v>4</v>
      </c>
      <c r="AF5" s="9">
        <f>IF(AND(AE5=4,AF6=0,AG6=0),-1,0)</f>
        <v>0</v>
      </c>
    </row>
    <row r="6" spans="1:42" s="16" customFormat="1" ht="17.25" customHeight="1" thickTop="1" x14ac:dyDescent="0.15">
      <c r="B6" s="34" t="s">
        <v>6</v>
      </c>
      <c r="C6" s="58" t="s">
        <v>32</v>
      </c>
      <c r="D6" s="59">
        <v>175095.57199999999</v>
      </c>
      <c r="E6" s="60">
        <v>-13887.790999999999</v>
      </c>
      <c r="F6" s="61" t="s">
        <v>3</v>
      </c>
      <c r="G6" s="62" t="s">
        <v>3</v>
      </c>
      <c r="H6" s="63" t="s">
        <v>3</v>
      </c>
      <c r="I6" s="64" t="s">
        <v>35</v>
      </c>
      <c r="J6" s="65" t="s">
        <v>28</v>
      </c>
      <c r="K6" s="66">
        <v>20</v>
      </c>
      <c r="L6" s="67" t="s">
        <v>14</v>
      </c>
      <c r="M6" s="68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6">
        <f>IF(D6&lt;&gt;"",1,0)</f>
        <v>1</v>
      </c>
      <c r="AB6" s="16">
        <f>IF(E6&lt;&gt;"",1,0)</f>
        <v>1</v>
      </c>
      <c r="AC6" s="16">
        <f>IF(D7&lt;&gt;"",1,0)</f>
        <v>1</v>
      </c>
      <c r="AD6" s="16">
        <f>IF(E7&lt;&gt;"",1,0)</f>
        <v>1</v>
      </c>
      <c r="AE6" s="16">
        <f>SUM(AA6:AD6)+AF5</f>
        <v>4</v>
      </c>
      <c r="AF6" s="17">
        <f>D6-D7</f>
        <v>8.7109999999811407</v>
      </c>
      <c r="AG6" s="17">
        <f>E6-E7</f>
        <v>99.6200000000008</v>
      </c>
    </row>
    <row r="7" spans="1:42" s="16" customFormat="1" ht="17.25" customHeight="1" thickBot="1" x14ac:dyDescent="0.2">
      <c r="B7" s="35" t="s">
        <v>10</v>
      </c>
      <c r="C7" s="69" t="s">
        <v>33</v>
      </c>
      <c r="D7" s="70">
        <v>175086.861</v>
      </c>
      <c r="E7" s="71">
        <v>-13987.411</v>
      </c>
      <c r="F7" s="72">
        <f>IF(AE6=4,INT(AB8),"")</f>
        <v>265</v>
      </c>
      <c r="G7" s="73">
        <f>IF(AE6=4,INT((AB8-F7)*60),"")</f>
        <v>0</v>
      </c>
      <c r="H7" s="74">
        <f>IF(AE6=4,(AB8-F7-G7/60)*3600,"")</f>
        <v>9.494516509244022</v>
      </c>
      <c r="I7" s="75">
        <f>IF(AE6=4,SQRT(AA7^2+AB7^2),"")</f>
        <v>100.00012960491517</v>
      </c>
      <c r="J7" s="76" t="s">
        <v>29</v>
      </c>
      <c r="K7" s="77">
        <v>15</v>
      </c>
      <c r="L7" s="78" t="s">
        <v>15</v>
      </c>
      <c r="M7" s="79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7">
        <f>D7-D6</f>
        <v>-8.7109999999811407</v>
      </c>
      <c r="AB7" s="17">
        <f>E7-E6</f>
        <v>-99.6200000000008</v>
      </c>
      <c r="AF7" s="16" t="s">
        <v>19</v>
      </c>
      <c r="AG7" s="16" t="s">
        <v>20</v>
      </c>
      <c r="AH7" s="16" t="s">
        <v>18</v>
      </c>
      <c r="AI7" s="16" t="s">
        <v>21</v>
      </c>
    </row>
    <row r="8" spans="1:42" s="9" customFormat="1" ht="14.25" customHeight="1" thickTop="1" thickBot="1" x14ac:dyDescent="0.2">
      <c r="B8" s="80"/>
      <c r="C8" s="81"/>
      <c r="D8" s="82" t="str">
        <f>IF(AF5&lt;0,"↑　★ 座標値エラー ★　↑","")</f>
        <v/>
      </c>
      <c r="E8" s="83"/>
      <c r="F8" s="84"/>
      <c r="G8" s="84"/>
      <c r="H8" s="84"/>
      <c r="I8" s="84"/>
      <c r="J8" s="84"/>
      <c r="K8" s="84"/>
      <c r="L8" s="84"/>
      <c r="M8" s="85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9">
        <f>ATAN2(AA7,AB7)*180/PI()</f>
        <v>-94.997362634302988</v>
      </c>
      <c r="AB8" s="9">
        <f>IF(0&gt;AA8,AA8+360,AA8)</f>
        <v>265.00263736569701</v>
      </c>
      <c r="AF8" s="9">
        <f>AB8-90</f>
        <v>175.00263736569701</v>
      </c>
      <c r="AG8" s="9">
        <f>AB8+90</f>
        <v>355.00263736569701</v>
      </c>
      <c r="AH8" s="9">
        <f>IF(0&gt;=AF8,AF8+360,AF8)</f>
        <v>175.00263736569701</v>
      </c>
      <c r="AI8" s="9">
        <f>IF(360&lt;=AG8,AG8+360,AG8)</f>
        <v>355.00263736569701</v>
      </c>
    </row>
    <row r="9" spans="1:42" ht="16.5" customHeight="1" thickTop="1" x14ac:dyDescent="0.15">
      <c r="B9" s="86" t="s">
        <v>17</v>
      </c>
      <c r="C9" s="87" t="s">
        <v>7</v>
      </c>
      <c r="D9" s="88" t="s">
        <v>36</v>
      </c>
      <c r="E9" s="89"/>
      <c r="F9" s="89" t="s">
        <v>37</v>
      </c>
      <c r="G9" s="90"/>
      <c r="H9" s="90"/>
      <c r="I9" s="91"/>
      <c r="J9" s="89" t="s">
        <v>38</v>
      </c>
      <c r="K9" s="90"/>
      <c r="L9" s="90"/>
      <c r="M9" s="92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20"/>
      <c r="AB9" s="20"/>
      <c r="AC9" s="20"/>
      <c r="AD9" s="20"/>
      <c r="AE9" s="20"/>
      <c r="AF9" s="20"/>
      <c r="AG9" s="20"/>
    </row>
    <row r="10" spans="1:42" ht="16.5" customHeight="1" thickBot="1" x14ac:dyDescent="0.2">
      <c r="B10" s="93"/>
      <c r="C10" s="94"/>
      <c r="D10" s="95" t="s">
        <v>4</v>
      </c>
      <c r="E10" s="96" t="s">
        <v>5</v>
      </c>
      <c r="F10" s="97" t="s">
        <v>16</v>
      </c>
      <c r="G10" s="98"/>
      <c r="H10" s="99"/>
      <c r="I10" s="96" t="s">
        <v>5</v>
      </c>
      <c r="J10" s="97" t="s">
        <v>16</v>
      </c>
      <c r="K10" s="98"/>
      <c r="L10" s="99"/>
      <c r="M10" s="100" t="s">
        <v>5</v>
      </c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F10" s="21" t="s">
        <v>22</v>
      </c>
      <c r="AG10" s="21" t="s">
        <v>23</v>
      </c>
      <c r="AH10" s="21" t="s">
        <v>24</v>
      </c>
      <c r="AI10" s="21" t="s">
        <v>25</v>
      </c>
      <c r="AJ10" s="21" t="s">
        <v>26</v>
      </c>
      <c r="AK10" s="21" t="s">
        <v>27</v>
      </c>
    </row>
    <row r="11" spans="1:42" ht="17.25" customHeight="1" thickTop="1" x14ac:dyDescent="0.15">
      <c r="A11" s="8" t="str">
        <f>IF(AND(C11&lt;&gt;"",C11&lt;=0),"★","")</f>
        <v/>
      </c>
      <c r="B11" s="101">
        <v>1</v>
      </c>
      <c r="C11" s="102">
        <v>20</v>
      </c>
      <c r="D11" s="103">
        <f>IF(AND($AE11=4,0&lt;$C11),AF11,"")</f>
        <v>175093.82980225797</v>
      </c>
      <c r="E11" s="103">
        <f>IF(AND($AE11=4,0&lt;$C11),AG11,"")</f>
        <v>-13907.71497417755</v>
      </c>
      <c r="F11" s="104">
        <f>IF(AND($AE11=4,0&lt;$C11,0&lt;$K$6),AH11,"")</f>
        <v>175073.90582808043</v>
      </c>
      <c r="G11" s="105"/>
      <c r="H11" s="106"/>
      <c r="I11" s="107">
        <f>IF(AND($AE11=4,0&lt;$C11,0&lt;$K$6),AI11,"")</f>
        <v>-13905.972776435528</v>
      </c>
      <c r="J11" s="104">
        <f>IF(AND($AE11=4,0&lt;$C11,0&lt;$K$7),AJ11,"")</f>
        <v>175108.77278289114</v>
      </c>
      <c r="K11" s="105"/>
      <c r="L11" s="105"/>
      <c r="M11" s="108">
        <f>IF(AND($AE11=4,0&lt;$C11,0&lt;$K$7),AK11,"")</f>
        <v>-13909.021622484066</v>
      </c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1">
        <f>IF(C11&lt;&gt;"",1,0)</f>
        <v>1</v>
      </c>
      <c r="AE11" s="21">
        <f>$AE$6*AA11</f>
        <v>4</v>
      </c>
      <c r="AF11" s="31">
        <f>$D$6+COS($AB$8*PI()/180)*$C11</f>
        <v>175093.82980225797</v>
      </c>
      <c r="AG11" s="31">
        <f>$E$6+SIN($AB$8*PI()/180)*$C11</f>
        <v>-13907.71497417755</v>
      </c>
      <c r="AH11" s="31">
        <f>AF11+COS($AH$8*PI()/180)*$K$6</f>
        <v>175073.90582808043</v>
      </c>
      <c r="AI11" s="31">
        <f>AG11+SIN($AH$8*PI()/180)*$K$6</f>
        <v>-13905.972776435528</v>
      </c>
      <c r="AJ11" s="31">
        <f>AF11+COS($AI$8*PI()/180)*$K$7</f>
        <v>175108.77278289114</v>
      </c>
      <c r="AK11" s="31">
        <f>AG11+SIN($AI$8*PI()/180)*$K$7</f>
        <v>-13909.021622484066</v>
      </c>
      <c r="AO11" s="24"/>
      <c r="AP11" s="24"/>
    </row>
    <row r="12" spans="1:42" ht="17.25" customHeight="1" x14ac:dyDescent="0.15">
      <c r="A12" s="8" t="str">
        <f t="shared" ref="A12:A45" si="0">IF(AND(C12&lt;&gt;"",C12&lt;=0),"★","")</f>
        <v/>
      </c>
      <c r="B12" s="109">
        <v>2</v>
      </c>
      <c r="C12" s="110">
        <v>40</v>
      </c>
      <c r="D12" s="111">
        <f>IF(AND($AE12=4,0&lt;$C12),AF12,"")</f>
        <v>175092.08760451595</v>
      </c>
      <c r="E12" s="111">
        <f>IF(AND($AE12=4,0&lt;$C12),AG12,"")</f>
        <v>-13927.638948355099</v>
      </c>
      <c r="F12" s="112">
        <f>IF(AND($AE12=4,0&lt;$C12,0&lt;$K$6),AH12,"")</f>
        <v>175072.16363033841</v>
      </c>
      <c r="G12" s="113"/>
      <c r="H12" s="114"/>
      <c r="I12" s="115">
        <f>IF(AND($AE12=4,0&lt;$C12,0&lt;$K$6),AI12,"")</f>
        <v>-13925.896750613078</v>
      </c>
      <c r="J12" s="112">
        <f>IF(AND($AE12=4,0&lt;$C12,0&lt;$K$7),AJ12,"")</f>
        <v>175107.03058514913</v>
      </c>
      <c r="K12" s="113"/>
      <c r="L12" s="113"/>
      <c r="M12" s="116">
        <f>IF(AND($AE12=4,0&lt;$C12,0&lt;$K$7),AK12,"")</f>
        <v>-13928.945596661615</v>
      </c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1">
        <f t="shared" ref="AA12:AA45" si="1">IF(C12&lt;&gt;"",1,0)</f>
        <v>1</v>
      </c>
      <c r="AE12" s="21">
        <f t="shared" ref="AE12:AE45" si="2">$AE$6*AA12</f>
        <v>4</v>
      </c>
      <c r="AF12" s="31">
        <f t="shared" ref="AF12:AF45" si="3">$D$6+COS($AB$8*PI()/180)*$C12</f>
        <v>175092.08760451595</v>
      </c>
      <c r="AG12" s="31">
        <f t="shared" ref="AG12:AG45" si="4">$E$6+SIN($AB$8*PI()/180)*$C12</f>
        <v>-13927.638948355099</v>
      </c>
      <c r="AH12" s="31">
        <f t="shared" ref="AH12:AH45" si="5">AF12+COS($AH$8*PI()/180)*$K$6</f>
        <v>175072.16363033841</v>
      </c>
      <c r="AI12" s="31">
        <f t="shared" ref="AI12:AI45" si="6">AG12+SIN($AH$8*PI()/180)*$K$6</f>
        <v>-13925.896750613078</v>
      </c>
      <c r="AJ12" s="31">
        <f t="shared" ref="AJ12:AJ45" si="7">AF12+COS($AI$8*PI()/180)*$K$7</f>
        <v>175107.03058514913</v>
      </c>
      <c r="AK12" s="31">
        <f t="shared" ref="AK12:AK45" si="8">AG12+SIN($AI$8*PI()/180)*$K$7</f>
        <v>-13928.945596661615</v>
      </c>
      <c r="AO12" s="24"/>
      <c r="AP12" s="24"/>
    </row>
    <row r="13" spans="1:42" ht="17.25" customHeight="1" x14ac:dyDescent="0.15">
      <c r="A13" s="8" t="str">
        <f t="shared" si="0"/>
        <v/>
      </c>
      <c r="B13" s="109">
        <v>3</v>
      </c>
      <c r="C13" s="110">
        <v>60</v>
      </c>
      <c r="D13" s="111">
        <f t="shared" ref="D13:D45" si="9">IF(AND($AE13=4,0&lt;$C13),AF13,"")</f>
        <v>175090.34540677391</v>
      </c>
      <c r="E13" s="111">
        <f t="shared" ref="E13:E45" si="10">IF(AND($AE13=4,0&lt;$C13),AG13,"")</f>
        <v>-13947.56292253265</v>
      </c>
      <c r="F13" s="112">
        <f t="shared" ref="F13:F45" si="11">IF(AND($AE13=4,0&lt;$C13,0&lt;$K$6),AH13,"")</f>
        <v>175070.42143259637</v>
      </c>
      <c r="G13" s="113"/>
      <c r="H13" s="114"/>
      <c r="I13" s="115">
        <f t="shared" ref="I13:I45" si="12">IF(AND($AE13=4,0&lt;$C13,0&lt;$K$6),AI13,"")</f>
        <v>-13945.820724790628</v>
      </c>
      <c r="J13" s="112">
        <f t="shared" ref="J13:J45" si="13">IF(AND($AE13=4,0&lt;$C13,0&lt;$K$7),AJ13,"")</f>
        <v>175105.28838740708</v>
      </c>
      <c r="K13" s="113"/>
      <c r="L13" s="113"/>
      <c r="M13" s="116">
        <f t="shared" ref="M13:M45" si="14">IF(AND($AE13=4,0&lt;$C13,0&lt;$K$7),AK13,"")</f>
        <v>-13948.869570839166</v>
      </c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1">
        <f t="shared" si="1"/>
        <v>1</v>
      </c>
      <c r="AE13" s="21">
        <f t="shared" si="2"/>
        <v>4</v>
      </c>
      <c r="AF13" s="31">
        <f t="shared" si="3"/>
        <v>175090.34540677391</v>
      </c>
      <c r="AG13" s="31">
        <f t="shared" si="4"/>
        <v>-13947.56292253265</v>
      </c>
      <c r="AH13" s="31">
        <f t="shared" si="5"/>
        <v>175070.42143259637</v>
      </c>
      <c r="AI13" s="31">
        <f t="shared" si="6"/>
        <v>-13945.820724790628</v>
      </c>
      <c r="AJ13" s="31">
        <f t="shared" si="7"/>
        <v>175105.28838740708</v>
      </c>
      <c r="AK13" s="31">
        <f t="shared" si="8"/>
        <v>-13948.869570839166</v>
      </c>
      <c r="AO13" s="24"/>
      <c r="AP13" s="24"/>
    </row>
    <row r="14" spans="1:42" ht="17.25" customHeight="1" x14ac:dyDescent="0.15">
      <c r="A14" s="8" t="str">
        <f t="shared" si="0"/>
        <v/>
      </c>
      <c r="B14" s="109">
        <v>4</v>
      </c>
      <c r="C14" s="110">
        <v>80</v>
      </c>
      <c r="D14" s="111">
        <f t="shared" si="9"/>
        <v>175088.60320903189</v>
      </c>
      <c r="E14" s="111">
        <f t="shared" si="10"/>
        <v>-13967.486896710201</v>
      </c>
      <c r="F14" s="112">
        <f t="shared" si="11"/>
        <v>175068.67923485435</v>
      </c>
      <c r="G14" s="113"/>
      <c r="H14" s="114"/>
      <c r="I14" s="115">
        <f t="shared" si="12"/>
        <v>-13965.744698968179</v>
      </c>
      <c r="J14" s="112">
        <f t="shared" si="13"/>
        <v>175103.54618966507</v>
      </c>
      <c r="K14" s="113"/>
      <c r="L14" s="113"/>
      <c r="M14" s="116">
        <f t="shared" si="14"/>
        <v>-13968.793545016717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1">
        <f t="shared" si="1"/>
        <v>1</v>
      </c>
      <c r="AE14" s="21">
        <f t="shared" si="2"/>
        <v>4</v>
      </c>
      <c r="AF14" s="31">
        <f t="shared" si="3"/>
        <v>175088.60320903189</v>
      </c>
      <c r="AG14" s="31">
        <f t="shared" si="4"/>
        <v>-13967.486896710201</v>
      </c>
      <c r="AH14" s="31">
        <f t="shared" si="5"/>
        <v>175068.67923485435</v>
      </c>
      <c r="AI14" s="31">
        <f t="shared" si="6"/>
        <v>-13965.744698968179</v>
      </c>
      <c r="AJ14" s="31">
        <f t="shared" si="7"/>
        <v>175103.54618966507</v>
      </c>
      <c r="AK14" s="31">
        <f t="shared" si="8"/>
        <v>-13968.793545016717</v>
      </c>
      <c r="AO14" s="24"/>
      <c r="AP14" s="24"/>
    </row>
    <row r="15" spans="1:42" ht="17.25" customHeight="1" x14ac:dyDescent="0.15">
      <c r="A15" s="8" t="str">
        <f t="shared" si="0"/>
        <v/>
      </c>
      <c r="B15" s="117">
        <v>5</v>
      </c>
      <c r="C15" s="118"/>
      <c r="D15" s="119" t="str">
        <f t="shared" si="9"/>
        <v/>
      </c>
      <c r="E15" s="119" t="str">
        <f t="shared" si="10"/>
        <v/>
      </c>
      <c r="F15" s="120" t="str">
        <f t="shared" si="11"/>
        <v/>
      </c>
      <c r="G15" s="121"/>
      <c r="H15" s="122"/>
      <c r="I15" s="123" t="str">
        <f t="shared" si="12"/>
        <v/>
      </c>
      <c r="J15" s="120" t="str">
        <f t="shared" si="13"/>
        <v/>
      </c>
      <c r="K15" s="121"/>
      <c r="L15" s="121"/>
      <c r="M15" s="124" t="str">
        <f t="shared" si="14"/>
        <v/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1">
        <f t="shared" si="1"/>
        <v>0</v>
      </c>
      <c r="AE15" s="21">
        <f t="shared" si="2"/>
        <v>0</v>
      </c>
      <c r="AF15" s="31">
        <f t="shared" si="3"/>
        <v>175095.57199999999</v>
      </c>
      <c r="AG15" s="31">
        <f t="shared" si="4"/>
        <v>-13887.790999999999</v>
      </c>
      <c r="AH15" s="31">
        <f t="shared" si="5"/>
        <v>175075.64802582245</v>
      </c>
      <c r="AI15" s="31">
        <f t="shared" si="6"/>
        <v>-13886.048802257978</v>
      </c>
      <c r="AJ15" s="31">
        <f t="shared" si="7"/>
        <v>175110.51498063316</v>
      </c>
      <c r="AK15" s="31">
        <f t="shared" si="8"/>
        <v>-13889.097648306515</v>
      </c>
      <c r="AO15" s="24"/>
      <c r="AP15" s="24"/>
    </row>
    <row r="16" spans="1:42" ht="17.25" customHeight="1" x14ac:dyDescent="0.15">
      <c r="A16" s="8" t="str">
        <f t="shared" si="0"/>
        <v/>
      </c>
      <c r="B16" s="101">
        <v>6</v>
      </c>
      <c r="C16" s="125"/>
      <c r="D16" s="126" t="str">
        <f t="shared" si="9"/>
        <v/>
      </c>
      <c r="E16" s="126" t="str">
        <f t="shared" si="10"/>
        <v/>
      </c>
      <c r="F16" s="127" t="str">
        <f t="shared" si="11"/>
        <v/>
      </c>
      <c r="G16" s="128"/>
      <c r="H16" s="129"/>
      <c r="I16" s="130" t="str">
        <f t="shared" si="12"/>
        <v/>
      </c>
      <c r="J16" s="127" t="str">
        <f t="shared" si="13"/>
        <v/>
      </c>
      <c r="K16" s="128"/>
      <c r="L16" s="128"/>
      <c r="M16" s="131" t="str">
        <f t="shared" si="14"/>
        <v/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1">
        <f t="shared" si="1"/>
        <v>0</v>
      </c>
      <c r="AE16" s="21">
        <f t="shared" si="2"/>
        <v>0</v>
      </c>
      <c r="AF16" s="31">
        <f t="shared" si="3"/>
        <v>175095.57199999999</v>
      </c>
      <c r="AG16" s="31">
        <f t="shared" si="4"/>
        <v>-13887.790999999999</v>
      </c>
      <c r="AH16" s="31">
        <f t="shared" si="5"/>
        <v>175075.64802582245</v>
      </c>
      <c r="AI16" s="31">
        <f t="shared" si="6"/>
        <v>-13886.048802257978</v>
      </c>
      <c r="AJ16" s="31">
        <f t="shared" si="7"/>
        <v>175110.51498063316</v>
      </c>
      <c r="AK16" s="31">
        <f t="shared" si="8"/>
        <v>-13889.097648306515</v>
      </c>
      <c r="AO16" s="24"/>
      <c r="AP16" s="24"/>
    </row>
    <row r="17" spans="1:42" ht="17.25" customHeight="1" x14ac:dyDescent="0.15">
      <c r="A17" s="8" t="str">
        <f t="shared" si="0"/>
        <v/>
      </c>
      <c r="B17" s="109">
        <v>7</v>
      </c>
      <c r="C17" s="110"/>
      <c r="D17" s="111" t="str">
        <f t="shared" si="9"/>
        <v/>
      </c>
      <c r="E17" s="111" t="str">
        <f t="shared" si="10"/>
        <v/>
      </c>
      <c r="F17" s="112" t="str">
        <f t="shared" si="11"/>
        <v/>
      </c>
      <c r="G17" s="113"/>
      <c r="H17" s="114"/>
      <c r="I17" s="115" t="str">
        <f t="shared" si="12"/>
        <v/>
      </c>
      <c r="J17" s="112" t="str">
        <f t="shared" si="13"/>
        <v/>
      </c>
      <c r="K17" s="113"/>
      <c r="L17" s="113"/>
      <c r="M17" s="116" t="str">
        <f t="shared" si="14"/>
        <v/>
      </c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1">
        <f t="shared" si="1"/>
        <v>0</v>
      </c>
      <c r="AE17" s="21">
        <f t="shared" si="2"/>
        <v>0</v>
      </c>
      <c r="AF17" s="31">
        <f t="shared" si="3"/>
        <v>175095.57199999999</v>
      </c>
      <c r="AG17" s="31">
        <f t="shared" si="4"/>
        <v>-13887.790999999999</v>
      </c>
      <c r="AH17" s="31">
        <f t="shared" si="5"/>
        <v>175075.64802582245</v>
      </c>
      <c r="AI17" s="31">
        <f t="shared" si="6"/>
        <v>-13886.048802257978</v>
      </c>
      <c r="AJ17" s="31">
        <f t="shared" si="7"/>
        <v>175110.51498063316</v>
      </c>
      <c r="AK17" s="31">
        <f t="shared" si="8"/>
        <v>-13889.097648306515</v>
      </c>
      <c r="AO17" s="24"/>
      <c r="AP17" s="24"/>
    </row>
    <row r="18" spans="1:42" ht="17.25" customHeight="1" x14ac:dyDescent="0.15">
      <c r="A18" s="8" t="str">
        <f t="shared" si="0"/>
        <v/>
      </c>
      <c r="B18" s="109">
        <v>8</v>
      </c>
      <c r="C18" s="110"/>
      <c r="D18" s="111" t="str">
        <f t="shared" si="9"/>
        <v/>
      </c>
      <c r="E18" s="111" t="str">
        <f t="shared" si="10"/>
        <v/>
      </c>
      <c r="F18" s="112" t="str">
        <f t="shared" si="11"/>
        <v/>
      </c>
      <c r="G18" s="113"/>
      <c r="H18" s="114"/>
      <c r="I18" s="115" t="str">
        <f t="shared" si="12"/>
        <v/>
      </c>
      <c r="J18" s="112" t="str">
        <f t="shared" si="13"/>
        <v/>
      </c>
      <c r="K18" s="113"/>
      <c r="L18" s="113"/>
      <c r="M18" s="116" t="str">
        <f t="shared" si="14"/>
        <v/>
      </c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1">
        <f t="shared" si="1"/>
        <v>0</v>
      </c>
      <c r="AE18" s="21">
        <f t="shared" si="2"/>
        <v>0</v>
      </c>
      <c r="AF18" s="31">
        <f t="shared" si="3"/>
        <v>175095.57199999999</v>
      </c>
      <c r="AG18" s="31">
        <f t="shared" si="4"/>
        <v>-13887.790999999999</v>
      </c>
      <c r="AH18" s="31">
        <f t="shared" si="5"/>
        <v>175075.64802582245</v>
      </c>
      <c r="AI18" s="31">
        <f t="shared" si="6"/>
        <v>-13886.048802257978</v>
      </c>
      <c r="AJ18" s="31">
        <f t="shared" si="7"/>
        <v>175110.51498063316</v>
      </c>
      <c r="AK18" s="31">
        <f t="shared" si="8"/>
        <v>-13889.097648306515</v>
      </c>
      <c r="AO18" s="24"/>
      <c r="AP18" s="24"/>
    </row>
    <row r="19" spans="1:42" ht="17.25" customHeight="1" x14ac:dyDescent="0.15">
      <c r="A19" s="8" t="str">
        <f t="shared" si="0"/>
        <v/>
      </c>
      <c r="B19" s="109">
        <v>9</v>
      </c>
      <c r="C19" s="110"/>
      <c r="D19" s="111" t="str">
        <f t="shared" si="9"/>
        <v/>
      </c>
      <c r="E19" s="111" t="str">
        <f t="shared" si="10"/>
        <v/>
      </c>
      <c r="F19" s="112" t="str">
        <f t="shared" si="11"/>
        <v/>
      </c>
      <c r="G19" s="113"/>
      <c r="H19" s="114"/>
      <c r="I19" s="115" t="str">
        <f t="shared" si="12"/>
        <v/>
      </c>
      <c r="J19" s="112" t="str">
        <f t="shared" si="13"/>
        <v/>
      </c>
      <c r="K19" s="113"/>
      <c r="L19" s="113"/>
      <c r="M19" s="116" t="str">
        <f t="shared" si="14"/>
        <v/>
      </c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1">
        <f t="shared" si="1"/>
        <v>0</v>
      </c>
      <c r="AE19" s="21">
        <f t="shared" si="2"/>
        <v>0</v>
      </c>
      <c r="AF19" s="31">
        <f t="shared" si="3"/>
        <v>175095.57199999999</v>
      </c>
      <c r="AG19" s="31">
        <f t="shared" si="4"/>
        <v>-13887.790999999999</v>
      </c>
      <c r="AH19" s="31">
        <f t="shared" si="5"/>
        <v>175075.64802582245</v>
      </c>
      <c r="AI19" s="31">
        <f t="shared" si="6"/>
        <v>-13886.048802257978</v>
      </c>
      <c r="AJ19" s="31">
        <f t="shared" si="7"/>
        <v>175110.51498063316</v>
      </c>
      <c r="AK19" s="31">
        <f t="shared" si="8"/>
        <v>-13889.097648306515</v>
      </c>
      <c r="AO19" s="24"/>
      <c r="AP19" s="24"/>
    </row>
    <row r="20" spans="1:42" ht="17.25" customHeight="1" x14ac:dyDescent="0.15">
      <c r="A20" s="8" t="str">
        <f t="shared" si="0"/>
        <v/>
      </c>
      <c r="B20" s="117">
        <v>10</v>
      </c>
      <c r="C20" s="132"/>
      <c r="D20" s="133" t="str">
        <f t="shared" si="9"/>
        <v/>
      </c>
      <c r="E20" s="133" t="str">
        <f t="shared" si="10"/>
        <v/>
      </c>
      <c r="F20" s="134" t="str">
        <f t="shared" si="11"/>
        <v/>
      </c>
      <c r="G20" s="135"/>
      <c r="H20" s="136"/>
      <c r="I20" s="137" t="str">
        <f t="shared" si="12"/>
        <v/>
      </c>
      <c r="J20" s="134" t="str">
        <f t="shared" si="13"/>
        <v/>
      </c>
      <c r="K20" s="135"/>
      <c r="L20" s="135"/>
      <c r="M20" s="138" t="str">
        <f t="shared" si="14"/>
        <v/>
      </c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1">
        <f t="shared" si="1"/>
        <v>0</v>
      </c>
      <c r="AE20" s="21">
        <f t="shared" si="2"/>
        <v>0</v>
      </c>
      <c r="AF20" s="31">
        <f t="shared" si="3"/>
        <v>175095.57199999999</v>
      </c>
      <c r="AG20" s="31">
        <f t="shared" si="4"/>
        <v>-13887.790999999999</v>
      </c>
      <c r="AH20" s="31">
        <f t="shared" si="5"/>
        <v>175075.64802582245</v>
      </c>
      <c r="AI20" s="31">
        <f t="shared" si="6"/>
        <v>-13886.048802257978</v>
      </c>
      <c r="AJ20" s="31">
        <f t="shared" si="7"/>
        <v>175110.51498063316</v>
      </c>
      <c r="AK20" s="31">
        <f t="shared" si="8"/>
        <v>-13889.097648306515</v>
      </c>
      <c r="AO20" s="24"/>
      <c r="AP20" s="24"/>
    </row>
    <row r="21" spans="1:42" ht="17.25" customHeight="1" x14ac:dyDescent="0.15">
      <c r="A21" s="8" t="str">
        <f t="shared" si="0"/>
        <v/>
      </c>
      <c r="B21" s="101">
        <v>11</v>
      </c>
      <c r="C21" s="139"/>
      <c r="D21" s="111" t="str">
        <f t="shared" si="9"/>
        <v/>
      </c>
      <c r="E21" s="111" t="str">
        <f t="shared" si="10"/>
        <v/>
      </c>
      <c r="F21" s="112" t="str">
        <f t="shared" si="11"/>
        <v/>
      </c>
      <c r="G21" s="113"/>
      <c r="H21" s="114"/>
      <c r="I21" s="115" t="str">
        <f t="shared" si="12"/>
        <v/>
      </c>
      <c r="J21" s="112" t="str">
        <f t="shared" si="13"/>
        <v/>
      </c>
      <c r="K21" s="113"/>
      <c r="L21" s="113"/>
      <c r="M21" s="116" t="str">
        <f t="shared" si="14"/>
        <v/>
      </c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1">
        <f t="shared" si="1"/>
        <v>0</v>
      </c>
      <c r="AE21" s="21">
        <f t="shared" si="2"/>
        <v>0</v>
      </c>
      <c r="AF21" s="31">
        <f t="shared" si="3"/>
        <v>175095.57199999999</v>
      </c>
      <c r="AG21" s="31">
        <f t="shared" si="4"/>
        <v>-13887.790999999999</v>
      </c>
      <c r="AH21" s="31">
        <f t="shared" si="5"/>
        <v>175075.64802582245</v>
      </c>
      <c r="AI21" s="31">
        <f t="shared" si="6"/>
        <v>-13886.048802257978</v>
      </c>
      <c r="AJ21" s="31">
        <f t="shared" si="7"/>
        <v>175110.51498063316</v>
      </c>
      <c r="AK21" s="31">
        <f t="shared" si="8"/>
        <v>-13889.097648306515</v>
      </c>
      <c r="AO21" s="24"/>
      <c r="AP21" s="24"/>
    </row>
    <row r="22" spans="1:42" ht="17.25" customHeight="1" x14ac:dyDescent="0.15">
      <c r="A22" s="8" t="str">
        <f t="shared" si="0"/>
        <v/>
      </c>
      <c r="B22" s="109">
        <v>12</v>
      </c>
      <c r="C22" s="140"/>
      <c r="D22" s="111" t="str">
        <f t="shared" si="9"/>
        <v/>
      </c>
      <c r="E22" s="111" t="str">
        <f t="shared" si="10"/>
        <v/>
      </c>
      <c r="F22" s="112" t="str">
        <f t="shared" si="11"/>
        <v/>
      </c>
      <c r="G22" s="113"/>
      <c r="H22" s="114"/>
      <c r="I22" s="115" t="str">
        <f t="shared" si="12"/>
        <v/>
      </c>
      <c r="J22" s="112" t="str">
        <f t="shared" si="13"/>
        <v/>
      </c>
      <c r="K22" s="113"/>
      <c r="L22" s="113"/>
      <c r="M22" s="116" t="str">
        <f t="shared" si="14"/>
        <v/>
      </c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1">
        <f t="shared" si="1"/>
        <v>0</v>
      </c>
      <c r="AE22" s="21">
        <f t="shared" si="2"/>
        <v>0</v>
      </c>
      <c r="AF22" s="31">
        <f t="shared" si="3"/>
        <v>175095.57199999999</v>
      </c>
      <c r="AG22" s="31">
        <f t="shared" si="4"/>
        <v>-13887.790999999999</v>
      </c>
      <c r="AH22" s="31">
        <f t="shared" si="5"/>
        <v>175075.64802582245</v>
      </c>
      <c r="AI22" s="31">
        <f t="shared" si="6"/>
        <v>-13886.048802257978</v>
      </c>
      <c r="AJ22" s="31">
        <f t="shared" si="7"/>
        <v>175110.51498063316</v>
      </c>
      <c r="AK22" s="31">
        <f t="shared" si="8"/>
        <v>-13889.097648306515</v>
      </c>
      <c r="AO22" s="24"/>
      <c r="AP22" s="24"/>
    </row>
    <row r="23" spans="1:42" ht="17.25" customHeight="1" x14ac:dyDescent="0.15">
      <c r="A23" s="8" t="str">
        <f t="shared" si="0"/>
        <v/>
      </c>
      <c r="B23" s="109">
        <v>13</v>
      </c>
      <c r="C23" s="140"/>
      <c r="D23" s="111" t="str">
        <f t="shared" si="9"/>
        <v/>
      </c>
      <c r="E23" s="111" t="str">
        <f t="shared" si="10"/>
        <v/>
      </c>
      <c r="F23" s="112" t="str">
        <f t="shared" si="11"/>
        <v/>
      </c>
      <c r="G23" s="113"/>
      <c r="H23" s="114"/>
      <c r="I23" s="115" t="str">
        <f t="shared" si="12"/>
        <v/>
      </c>
      <c r="J23" s="112" t="str">
        <f t="shared" si="13"/>
        <v/>
      </c>
      <c r="K23" s="113"/>
      <c r="L23" s="113"/>
      <c r="M23" s="116" t="str">
        <f t="shared" si="14"/>
        <v/>
      </c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1">
        <f t="shared" si="1"/>
        <v>0</v>
      </c>
      <c r="AE23" s="21">
        <f t="shared" si="2"/>
        <v>0</v>
      </c>
      <c r="AF23" s="31">
        <f t="shared" si="3"/>
        <v>175095.57199999999</v>
      </c>
      <c r="AG23" s="31">
        <f t="shared" si="4"/>
        <v>-13887.790999999999</v>
      </c>
      <c r="AH23" s="31">
        <f t="shared" si="5"/>
        <v>175075.64802582245</v>
      </c>
      <c r="AI23" s="31">
        <f t="shared" si="6"/>
        <v>-13886.048802257978</v>
      </c>
      <c r="AJ23" s="31">
        <f t="shared" si="7"/>
        <v>175110.51498063316</v>
      </c>
      <c r="AK23" s="31">
        <f t="shared" si="8"/>
        <v>-13889.097648306515</v>
      </c>
      <c r="AO23" s="24"/>
      <c r="AP23" s="24"/>
    </row>
    <row r="24" spans="1:42" ht="17.25" customHeight="1" x14ac:dyDescent="0.15">
      <c r="A24" s="8" t="str">
        <f t="shared" si="0"/>
        <v/>
      </c>
      <c r="B24" s="109">
        <v>14</v>
      </c>
      <c r="C24" s="140"/>
      <c r="D24" s="111" t="str">
        <f t="shared" si="9"/>
        <v/>
      </c>
      <c r="E24" s="111" t="str">
        <f t="shared" si="10"/>
        <v/>
      </c>
      <c r="F24" s="112" t="str">
        <f t="shared" si="11"/>
        <v/>
      </c>
      <c r="G24" s="113"/>
      <c r="H24" s="114"/>
      <c r="I24" s="115" t="str">
        <f t="shared" si="12"/>
        <v/>
      </c>
      <c r="J24" s="112" t="str">
        <f t="shared" si="13"/>
        <v/>
      </c>
      <c r="K24" s="113"/>
      <c r="L24" s="113"/>
      <c r="M24" s="116" t="str">
        <f t="shared" si="14"/>
        <v/>
      </c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1">
        <f t="shared" si="1"/>
        <v>0</v>
      </c>
      <c r="AE24" s="21">
        <f t="shared" si="2"/>
        <v>0</v>
      </c>
      <c r="AF24" s="31">
        <f t="shared" si="3"/>
        <v>175095.57199999999</v>
      </c>
      <c r="AG24" s="31">
        <f t="shared" si="4"/>
        <v>-13887.790999999999</v>
      </c>
      <c r="AH24" s="31">
        <f t="shared" si="5"/>
        <v>175075.64802582245</v>
      </c>
      <c r="AI24" s="31">
        <f t="shared" si="6"/>
        <v>-13886.048802257978</v>
      </c>
      <c r="AJ24" s="31">
        <f t="shared" si="7"/>
        <v>175110.51498063316</v>
      </c>
      <c r="AK24" s="31">
        <f t="shared" si="8"/>
        <v>-13889.097648306515</v>
      </c>
      <c r="AO24" s="24"/>
      <c r="AP24" s="24"/>
    </row>
    <row r="25" spans="1:42" ht="17.25" customHeight="1" x14ac:dyDescent="0.15">
      <c r="A25" s="8" t="str">
        <f t="shared" si="0"/>
        <v/>
      </c>
      <c r="B25" s="141">
        <v>15</v>
      </c>
      <c r="C25" s="142"/>
      <c r="D25" s="119" t="str">
        <f t="shared" si="9"/>
        <v/>
      </c>
      <c r="E25" s="119" t="str">
        <f t="shared" si="10"/>
        <v/>
      </c>
      <c r="F25" s="120" t="str">
        <f t="shared" si="11"/>
        <v/>
      </c>
      <c r="G25" s="121"/>
      <c r="H25" s="122"/>
      <c r="I25" s="123" t="str">
        <f t="shared" si="12"/>
        <v/>
      </c>
      <c r="J25" s="120" t="str">
        <f t="shared" si="13"/>
        <v/>
      </c>
      <c r="K25" s="121"/>
      <c r="L25" s="121"/>
      <c r="M25" s="124" t="str">
        <f t="shared" si="14"/>
        <v/>
      </c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1">
        <f t="shared" si="1"/>
        <v>0</v>
      </c>
      <c r="AE25" s="21">
        <f t="shared" si="2"/>
        <v>0</v>
      </c>
      <c r="AF25" s="31">
        <f t="shared" si="3"/>
        <v>175095.57199999999</v>
      </c>
      <c r="AG25" s="31">
        <f t="shared" si="4"/>
        <v>-13887.790999999999</v>
      </c>
      <c r="AH25" s="31">
        <f t="shared" si="5"/>
        <v>175075.64802582245</v>
      </c>
      <c r="AI25" s="31">
        <f t="shared" si="6"/>
        <v>-13886.048802257978</v>
      </c>
      <c r="AJ25" s="31">
        <f t="shared" si="7"/>
        <v>175110.51498063316</v>
      </c>
      <c r="AK25" s="31">
        <f t="shared" si="8"/>
        <v>-13889.097648306515</v>
      </c>
      <c r="AO25" s="24"/>
      <c r="AP25" s="24"/>
    </row>
    <row r="26" spans="1:42" ht="17.25" customHeight="1" x14ac:dyDescent="0.15">
      <c r="A26" s="8" t="str">
        <f t="shared" si="0"/>
        <v/>
      </c>
      <c r="B26" s="143">
        <v>16</v>
      </c>
      <c r="C26" s="144"/>
      <c r="D26" s="126" t="str">
        <f t="shared" si="9"/>
        <v/>
      </c>
      <c r="E26" s="126" t="str">
        <f t="shared" si="10"/>
        <v/>
      </c>
      <c r="F26" s="127" t="str">
        <f t="shared" si="11"/>
        <v/>
      </c>
      <c r="G26" s="128"/>
      <c r="H26" s="129"/>
      <c r="I26" s="130" t="str">
        <f t="shared" si="12"/>
        <v/>
      </c>
      <c r="J26" s="127" t="str">
        <f t="shared" si="13"/>
        <v/>
      </c>
      <c r="K26" s="128"/>
      <c r="L26" s="128"/>
      <c r="M26" s="131" t="str">
        <f t="shared" si="14"/>
        <v/>
      </c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1">
        <f t="shared" si="1"/>
        <v>0</v>
      </c>
      <c r="AE26" s="21">
        <f t="shared" si="2"/>
        <v>0</v>
      </c>
      <c r="AF26" s="31">
        <f t="shared" si="3"/>
        <v>175095.57199999999</v>
      </c>
      <c r="AG26" s="31">
        <f t="shared" si="4"/>
        <v>-13887.790999999999</v>
      </c>
      <c r="AH26" s="31">
        <f t="shared" si="5"/>
        <v>175075.64802582245</v>
      </c>
      <c r="AI26" s="31">
        <f t="shared" si="6"/>
        <v>-13886.048802257978</v>
      </c>
      <c r="AJ26" s="31">
        <f t="shared" si="7"/>
        <v>175110.51498063316</v>
      </c>
      <c r="AK26" s="31">
        <f t="shared" si="8"/>
        <v>-13889.097648306515</v>
      </c>
      <c r="AO26" s="24"/>
      <c r="AP26" s="24"/>
    </row>
    <row r="27" spans="1:42" ht="17.25" customHeight="1" x14ac:dyDescent="0.15">
      <c r="A27" s="8" t="str">
        <f t="shared" si="0"/>
        <v/>
      </c>
      <c r="B27" s="109">
        <v>17</v>
      </c>
      <c r="C27" s="140"/>
      <c r="D27" s="111" t="str">
        <f t="shared" si="9"/>
        <v/>
      </c>
      <c r="E27" s="111" t="str">
        <f t="shared" si="10"/>
        <v/>
      </c>
      <c r="F27" s="112" t="str">
        <f t="shared" si="11"/>
        <v/>
      </c>
      <c r="G27" s="113"/>
      <c r="H27" s="114"/>
      <c r="I27" s="115" t="str">
        <f t="shared" si="12"/>
        <v/>
      </c>
      <c r="J27" s="112" t="str">
        <f t="shared" si="13"/>
        <v/>
      </c>
      <c r="K27" s="113"/>
      <c r="L27" s="113"/>
      <c r="M27" s="116" t="str">
        <f t="shared" si="14"/>
        <v/>
      </c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1">
        <f t="shared" si="1"/>
        <v>0</v>
      </c>
      <c r="AE27" s="21">
        <f t="shared" si="2"/>
        <v>0</v>
      </c>
      <c r="AF27" s="31">
        <f t="shared" si="3"/>
        <v>175095.57199999999</v>
      </c>
      <c r="AG27" s="31">
        <f t="shared" si="4"/>
        <v>-13887.790999999999</v>
      </c>
      <c r="AH27" s="31">
        <f t="shared" si="5"/>
        <v>175075.64802582245</v>
      </c>
      <c r="AI27" s="31">
        <f t="shared" si="6"/>
        <v>-13886.048802257978</v>
      </c>
      <c r="AJ27" s="31">
        <f t="shared" si="7"/>
        <v>175110.51498063316</v>
      </c>
      <c r="AK27" s="31">
        <f t="shared" si="8"/>
        <v>-13889.097648306515</v>
      </c>
      <c r="AO27" s="24"/>
      <c r="AP27" s="24"/>
    </row>
    <row r="28" spans="1:42" ht="17.25" customHeight="1" x14ac:dyDescent="0.15">
      <c r="A28" s="8" t="str">
        <f t="shared" si="0"/>
        <v/>
      </c>
      <c r="B28" s="109">
        <v>18</v>
      </c>
      <c r="C28" s="140"/>
      <c r="D28" s="111" t="str">
        <f t="shared" si="9"/>
        <v/>
      </c>
      <c r="E28" s="111" t="str">
        <f t="shared" si="10"/>
        <v/>
      </c>
      <c r="F28" s="112" t="str">
        <f t="shared" si="11"/>
        <v/>
      </c>
      <c r="G28" s="113"/>
      <c r="H28" s="114"/>
      <c r="I28" s="115" t="str">
        <f t="shared" si="12"/>
        <v/>
      </c>
      <c r="J28" s="112" t="str">
        <f t="shared" si="13"/>
        <v/>
      </c>
      <c r="K28" s="113"/>
      <c r="L28" s="113"/>
      <c r="M28" s="116" t="str">
        <f t="shared" si="14"/>
        <v/>
      </c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1">
        <f t="shared" si="1"/>
        <v>0</v>
      </c>
      <c r="AE28" s="21">
        <f t="shared" si="2"/>
        <v>0</v>
      </c>
      <c r="AF28" s="31">
        <f t="shared" si="3"/>
        <v>175095.57199999999</v>
      </c>
      <c r="AG28" s="31">
        <f t="shared" si="4"/>
        <v>-13887.790999999999</v>
      </c>
      <c r="AH28" s="31">
        <f t="shared" si="5"/>
        <v>175075.64802582245</v>
      </c>
      <c r="AI28" s="31">
        <f t="shared" si="6"/>
        <v>-13886.048802257978</v>
      </c>
      <c r="AJ28" s="31">
        <f t="shared" si="7"/>
        <v>175110.51498063316</v>
      </c>
      <c r="AK28" s="31">
        <f t="shared" si="8"/>
        <v>-13889.097648306515</v>
      </c>
      <c r="AO28" s="24"/>
      <c r="AP28" s="24"/>
    </row>
    <row r="29" spans="1:42" ht="17.25" customHeight="1" x14ac:dyDescent="0.15">
      <c r="A29" s="8" t="str">
        <f t="shared" si="0"/>
        <v/>
      </c>
      <c r="B29" s="109">
        <v>19</v>
      </c>
      <c r="C29" s="140"/>
      <c r="D29" s="111" t="str">
        <f t="shared" si="9"/>
        <v/>
      </c>
      <c r="E29" s="111" t="str">
        <f t="shared" si="10"/>
        <v/>
      </c>
      <c r="F29" s="112" t="str">
        <f t="shared" si="11"/>
        <v/>
      </c>
      <c r="G29" s="113"/>
      <c r="H29" s="114"/>
      <c r="I29" s="115" t="str">
        <f t="shared" si="12"/>
        <v/>
      </c>
      <c r="J29" s="112" t="str">
        <f t="shared" si="13"/>
        <v/>
      </c>
      <c r="K29" s="113"/>
      <c r="L29" s="113"/>
      <c r="M29" s="116" t="str">
        <f t="shared" si="14"/>
        <v/>
      </c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1">
        <f t="shared" si="1"/>
        <v>0</v>
      </c>
      <c r="AE29" s="21">
        <f t="shared" si="2"/>
        <v>0</v>
      </c>
      <c r="AF29" s="31">
        <f t="shared" si="3"/>
        <v>175095.57199999999</v>
      </c>
      <c r="AG29" s="31">
        <f t="shared" si="4"/>
        <v>-13887.790999999999</v>
      </c>
      <c r="AH29" s="31">
        <f t="shared" si="5"/>
        <v>175075.64802582245</v>
      </c>
      <c r="AI29" s="31">
        <f t="shared" si="6"/>
        <v>-13886.048802257978</v>
      </c>
      <c r="AJ29" s="31">
        <f t="shared" si="7"/>
        <v>175110.51498063316</v>
      </c>
      <c r="AK29" s="31">
        <f t="shared" si="8"/>
        <v>-13889.097648306515</v>
      </c>
      <c r="AO29" s="24"/>
      <c r="AP29" s="24"/>
    </row>
    <row r="30" spans="1:42" ht="17.25" customHeight="1" x14ac:dyDescent="0.15">
      <c r="A30" s="8" t="str">
        <f t="shared" si="0"/>
        <v/>
      </c>
      <c r="B30" s="117">
        <v>20</v>
      </c>
      <c r="C30" s="145"/>
      <c r="D30" s="133" t="str">
        <f t="shared" si="9"/>
        <v/>
      </c>
      <c r="E30" s="133" t="str">
        <f t="shared" si="10"/>
        <v/>
      </c>
      <c r="F30" s="134" t="str">
        <f t="shared" si="11"/>
        <v/>
      </c>
      <c r="G30" s="135"/>
      <c r="H30" s="136"/>
      <c r="I30" s="137" t="str">
        <f t="shared" si="12"/>
        <v/>
      </c>
      <c r="J30" s="134" t="str">
        <f t="shared" si="13"/>
        <v/>
      </c>
      <c r="K30" s="135"/>
      <c r="L30" s="135"/>
      <c r="M30" s="138" t="str">
        <f t="shared" si="14"/>
        <v/>
      </c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1">
        <f t="shared" si="1"/>
        <v>0</v>
      </c>
      <c r="AE30" s="21">
        <f t="shared" si="2"/>
        <v>0</v>
      </c>
      <c r="AF30" s="31">
        <f t="shared" si="3"/>
        <v>175095.57199999999</v>
      </c>
      <c r="AG30" s="31">
        <f t="shared" si="4"/>
        <v>-13887.790999999999</v>
      </c>
      <c r="AH30" s="31">
        <f t="shared" si="5"/>
        <v>175075.64802582245</v>
      </c>
      <c r="AI30" s="31">
        <f t="shared" si="6"/>
        <v>-13886.048802257978</v>
      </c>
      <c r="AJ30" s="31">
        <f t="shared" si="7"/>
        <v>175110.51498063316</v>
      </c>
      <c r="AK30" s="31">
        <f t="shared" si="8"/>
        <v>-13889.097648306515</v>
      </c>
      <c r="AO30" s="24"/>
      <c r="AP30" s="24"/>
    </row>
    <row r="31" spans="1:42" ht="17.25" customHeight="1" x14ac:dyDescent="0.15">
      <c r="A31" s="8" t="str">
        <f t="shared" si="0"/>
        <v/>
      </c>
      <c r="B31" s="101">
        <v>21</v>
      </c>
      <c r="C31" s="139"/>
      <c r="D31" s="111" t="str">
        <f t="shared" si="9"/>
        <v/>
      </c>
      <c r="E31" s="111" t="str">
        <f t="shared" si="10"/>
        <v/>
      </c>
      <c r="F31" s="112" t="str">
        <f t="shared" si="11"/>
        <v/>
      </c>
      <c r="G31" s="113"/>
      <c r="H31" s="114"/>
      <c r="I31" s="115" t="str">
        <f t="shared" si="12"/>
        <v/>
      </c>
      <c r="J31" s="112" t="str">
        <f t="shared" si="13"/>
        <v/>
      </c>
      <c r="K31" s="113"/>
      <c r="L31" s="113"/>
      <c r="M31" s="116" t="str">
        <f t="shared" si="14"/>
        <v/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1">
        <f t="shared" si="1"/>
        <v>0</v>
      </c>
      <c r="AE31" s="21">
        <f t="shared" si="2"/>
        <v>0</v>
      </c>
      <c r="AF31" s="31">
        <f t="shared" si="3"/>
        <v>175095.57199999999</v>
      </c>
      <c r="AG31" s="31">
        <f t="shared" si="4"/>
        <v>-13887.790999999999</v>
      </c>
      <c r="AH31" s="31">
        <f t="shared" si="5"/>
        <v>175075.64802582245</v>
      </c>
      <c r="AI31" s="31">
        <f t="shared" si="6"/>
        <v>-13886.048802257978</v>
      </c>
      <c r="AJ31" s="31">
        <f t="shared" si="7"/>
        <v>175110.51498063316</v>
      </c>
      <c r="AK31" s="31">
        <f t="shared" si="8"/>
        <v>-13889.097648306515</v>
      </c>
      <c r="AO31" s="24"/>
      <c r="AP31" s="24"/>
    </row>
    <row r="32" spans="1:42" ht="17.25" customHeight="1" x14ac:dyDescent="0.15">
      <c r="A32" s="8" t="str">
        <f t="shared" si="0"/>
        <v/>
      </c>
      <c r="B32" s="109">
        <v>22</v>
      </c>
      <c r="C32" s="140"/>
      <c r="D32" s="111" t="str">
        <f t="shared" si="9"/>
        <v/>
      </c>
      <c r="E32" s="111" t="str">
        <f t="shared" si="10"/>
        <v/>
      </c>
      <c r="F32" s="112" t="str">
        <f t="shared" si="11"/>
        <v/>
      </c>
      <c r="G32" s="113"/>
      <c r="H32" s="114"/>
      <c r="I32" s="115" t="str">
        <f t="shared" si="12"/>
        <v/>
      </c>
      <c r="J32" s="112" t="str">
        <f t="shared" si="13"/>
        <v/>
      </c>
      <c r="K32" s="113"/>
      <c r="L32" s="113"/>
      <c r="M32" s="116" t="str">
        <f t="shared" si="14"/>
        <v/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1">
        <f t="shared" si="1"/>
        <v>0</v>
      </c>
      <c r="AE32" s="21">
        <f t="shared" si="2"/>
        <v>0</v>
      </c>
      <c r="AF32" s="31">
        <f t="shared" si="3"/>
        <v>175095.57199999999</v>
      </c>
      <c r="AG32" s="31">
        <f t="shared" si="4"/>
        <v>-13887.790999999999</v>
      </c>
      <c r="AH32" s="31">
        <f t="shared" si="5"/>
        <v>175075.64802582245</v>
      </c>
      <c r="AI32" s="31">
        <f t="shared" si="6"/>
        <v>-13886.048802257978</v>
      </c>
      <c r="AJ32" s="31">
        <f t="shared" si="7"/>
        <v>175110.51498063316</v>
      </c>
      <c r="AK32" s="31">
        <f t="shared" si="8"/>
        <v>-13889.097648306515</v>
      </c>
      <c r="AO32" s="24"/>
      <c r="AP32" s="24"/>
    </row>
    <row r="33" spans="1:42" ht="17.25" customHeight="1" x14ac:dyDescent="0.15">
      <c r="A33" s="8" t="str">
        <f t="shared" si="0"/>
        <v/>
      </c>
      <c r="B33" s="109">
        <v>23</v>
      </c>
      <c r="C33" s="140"/>
      <c r="D33" s="111" t="str">
        <f t="shared" si="9"/>
        <v/>
      </c>
      <c r="E33" s="111" t="str">
        <f t="shared" si="10"/>
        <v/>
      </c>
      <c r="F33" s="112" t="str">
        <f t="shared" si="11"/>
        <v/>
      </c>
      <c r="G33" s="113"/>
      <c r="H33" s="114"/>
      <c r="I33" s="115" t="str">
        <f t="shared" si="12"/>
        <v/>
      </c>
      <c r="J33" s="112" t="str">
        <f t="shared" si="13"/>
        <v/>
      </c>
      <c r="K33" s="113"/>
      <c r="L33" s="113"/>
      <c r="M33" s="116" t="str">
        <f t="shared" si="14"/>
        <v/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1">
        <f t="shared" si="1"/>
        <v>0</v>
      </c>
      <c r="AE33" s="21">
        <f t="shared" si="2"/>
        <v>0</v>
      </c>
      <c r="AF33" s="31">
        <f t="shared" si="3"/>
        <v>175095.57199999999</v>
      </c>
      <c r="AG33" s="31">
        <f t="shared" si="4"/>
        <v>-13887.790999999999</v>
      </c>
      <c r="AH33" s="31">
        <f t="shared" si="5"/>
        <v>175075.64802582245</v>
      </c>
      <c r="AI33" s="31">
        <f t="shared" si="6"/>
        <v>-13886.048802257978</v>
      </c>
      <c r="AJ33" s="31">
        <f t="shared" si="7"/>
        <v>175110.51498063316</v>
      </c>
      <c r="AK33" s="31">
        <f t="shared" si="8"/>
        <v>-13889.097648306515</v>
      </c>
      <c r="AO33" s="24"/>
      <c r="AP33" s="24"/>
    </row>
    <row r="34" spans="1:42" ht="17.25" customHeight="1" x14ac:dyDescent="0.15">
      <c r="A34" s="8" t="str">
        <f t="shared" si="0"/>
        <v/>
      </c>
      <c r="B34" s="109">
        <v>24</v>
      </c>
      <c r="C34" s="140"/>
      <c r="D34" s="111" t="str">
        <f t="shared" si="9"/>
        <v/>
      </c>
      <c r="E34" s="111" t="str">
        <f t="shared" si="10"/>
        <v/>
      </c>
      <c r="F34" s="112" t="str">
        <f t="shared" si="11"/>
        <v/>
      </c>
      <c r="G34" s="113"/>
      <c r="H34" s="114"/>
      <c r="I34" s="115" t="str">
        <f t="shared" si="12"/>
        <v/>
      </c>
      <c r="J34" s="112" t="str">
        <f t="shared" si="13"/>
        <v/>
      </c>
      <c r="K34" s="113"/>
      <c r="L34" s="113"/>
      <c r="M34" s="116" t="str">
        <f t="shared" si="14"/>
        <v/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1">
        <f t="shared" si="1"/>
        <v>0</v>
      </c>
      <c r="AE34" s="21">
        <f t="shared" si="2"/>
        <v>0</v>
      </c>
      <c r="AF34" s="31">
        <f t="shared" si="3"/>
        <v>175095.57199999999</v>
      </c>
      <c r="AG34" s="31">
        <f t="shared" si="4"/>
        <v>-13887.790999999999</v>
      </c>
      <c r="AH34" s="31">
        <f t="shared" si="5"/>
        <v>175075.64802582245</v>
      </c>
      <c r="AI34" s="31">
        <f t="shared" si="6"/>
        <v>-13886.048802257978</v>
      </c>
      <c r="AJ34" s="31">
        <f t="shared" si="7"/>
        <v>175110.51498063316</v>
      </c>
      <c r="AK34" s="31">
        <f t="shared" si="8"/>
        <v>-13889.097648306515</v>
      </c>
      <c r="AO34" s="24"/>
      <c r="AP34" s="24"/>
    </row>
    <row r="35" spans="1:42" ht="17.25" customHeight="1" x14ac:dyDescent="0.15">
      <c r="A35" s="8" t="str">
        <f t="shared" si="0"/>
        <v/>
      </c>
      <c r="B35" s="141">
        <v>25</v>
      </c>
      <c r="C35" s="142"/>
      <c r="D35" s="119" t="str">
        <f t="shared" si="9"/>
        <v/>
      </c>
      <c r="E35" s="119" t="str">
        <f t="shared" si="10"/>
        <v/>
      </c>
      <c r="F35" s="120" t="str">
        <f t="shared" si="11"/>
        <v/>
      </c>
      <c r="G35" s="121"/>
      <c r="H35" s="122"/>
      <c r="I35" s="123" t="str">
        <f t="shared" si="12"/>
        <v/>
      </c>
      <c r="J35" s="120" t="str">
        <f t="shared" si="13"/>
        <v/>
      </c>
      <c r="K35" s="121"/>
      <c r="L35" s="121"/>
      <c r="M35" s="124" t="str">
        <f t="shared" si="14"/>
        <v/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1">
        <f t="shared" si="1"/>
        <v>0</v>
      </c>
      <c r="AE35" s="21">
        <f t="shared" si="2"/>
        <v>0</v>
      </c>
      <c r="AF35" s="31">
        <f t="shared" si="3"/>
        <v>175095.57199999999</v>
      </c>
      <c r="AG35" s="31">
        <f t="shared" si="4"/>
        <v>-13887.790999999999</v>
      </c>
      <c r="AH35" s="31">
        <f t="shared" si="5"/>
        <v>175075.64802582245</v>
      </c>
      <c r="AI35" s="31">
        <f t="shared" si="6"/>
        <v>-13886.048802257978</v>
      </c>
      <c r="AJ35" s="31">
        <f t="shared" si="7"/>
        <v>175110.51498063316</v>
      </c>
      <c r="AK35" s="31">
        <f t="shared" si="8"/>
        <v>-13889.097648306515</v>
      </c>
      <c r="AO35" s="24"/>
      <c r="AP35" s="24"/>
    </row>
    <row r="36" spans="1:42" ht="17.25" customHeight="1" x14ac:dyDescent="0.15">
      <c r="A36" s="8" t="str">
        <f t="shared" si="0"/>
        <v/>
      </c>
      <c r="B36" s="143">
        <v>26</v>
      </c>
      <c r="C36" s="144"/>
      <c r="D36" s="126" t="str">
        <f t="shared" si="9"/>
        <v/>
      </c>
      <c r="E36" s="126" t="str">
        <f t="shared" si="10"/>
        <v/>
      </c>
      <c r="F36" s="127" t="str">
        <f t="shared" si="11"/>
        <v/>
      </c>
      <c r="G36" s="128"/>
      <c r="H36" s="129"/>
      <c r="I36" s="130" t="str">
        <f t="shared" si="12"/>
        <v/>
      </c>
      <c r="J36" s="127" t="str">
        <f t="shared" si="13"/>
        <v/>
      </c>
      <c r="K36" s="128"/>
      <c r="L36" s="128"/>
      <c r="M36" s="131" t="str">
        <f t="shared" si="14"/>
        <v/>
      </c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1">
        <f t="shared" si="1"/>
        <v>0</v>
      </c>
      <c r="AE36" s="21">
        <f t="shared" si="2"/>
        <v>0</v>
      </c>
      <c r="AF36" s="31">
        <f t="shared" si="3"/>
        <v>175095.57199999999</v>
      </c>
      <c r="AG36" s="31">
        <f t="shared" si="4"/>
        <v>-13887.790999999999</v>
      </c>
      <c r="AH36" s="31">
        <f t="shared" si="5"/>
        <v>175075.64802582245</v>
      </c>
      <c r="AI36" s="31">
        <f t="shared" si="6"/>
        <v>-13886.048802257978</v>
      </c>
      <c r="AJ36" s="31">
        <f t="shared" si="7"/>
        <v>175110.51498063316</v>
      </c>
      <c r="AK36" s="31">
        <f t="shared" si="8"/>
        <v>-13889.097648306515</v>
      </c>
      <c r="AO36" s="24"/>
      <c r="AP36" s="24"/>
    </row>
    <row r="37" spans="1:42" ht="17.25" customHeight="1" x14ac:dyDescent="0.15">
      <c r="A37" s="8" t="str">
        <f t="shared" si="0"/>
        <v/>
      </c>
      <c r="B37" s="109">
        <v>27</v>
      </c>
      <c r="C37" s="140"/>
      <c r="D37" s="111" t="str">
        <f t="shared" si="9"/>
        <v/>
      </c>
      <c r="E37" s="111" t="str">
        <f t="shared" si="10"/>
        <v/>
      </c>
      <c r="F37" s="112" t="str">
        <f t="shared" si="11"/>
        <v/>
      </c>
      <c r="G37" s="113"/>
      <c r="H37" s="114"/>
      <c r="I37" s="115" t="str">
        <f t="shared" si="12"/>
        <v/>
      </c>
      <c r="J37" s="112" t="str">
        <f t="shared" si="13"/>
        <v/>
      </c>
      <c r="K37" s="113"/>
      <c r="L37" s="113"/>
      <c r="M37" s="116" t="str">
        <f t="shared" si="14"/>
        <v/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1">
        <f t="shared" si="1"/>
        <v>0</v>
      </c>
      <c r="AE37" s="21">
        <f t="shared" si="2"/>
        <v>0</v>
      </c>
      <c r="AF37" s="31">
        <f t="shared" si="3"/>
        <v>175095.57199999999</v>
      </c>
      <c r="AG37" s="31">
        <f t="shared" si="4"/>
        <v>-13887.790999999999</v>
      </c>
      <c r="AH37" s="31">
        <f t="shared" si="5"/>
        <v>175075.64802582245</v>
      </c>
      <c r="AI37" s="31">
        <f t="shared" si="6"/>
        <v>-13886.048802257978</v>
      </c>
      <c r="AJ37" s="31">
        <f t="shared" si="7"/>
        <v>175110.51498063316</v>
      </c>
      <c r="AK37" s="31">
        <f t="shared" si="8"/>
        <v>-13889.097648306515</v>
      </c>
      <c r="AO37" s="24"/>
      <c r="AP37" s="24"/>
    </row>
    <row r="38" spans="1:42" ht="17.25" customHeight="1" x14ac:dyDescent="0.15">
      <c r="A38" s="8" t="str">
        <f t="shared" si="0"/>
        <v/>
      </c>
      <c r="B38" s="109">
        <v>28</v>
      </c>
      <c r="C38" s="140"/>
      <c r="D38" s="111" t="str">
        <f t="shared" si="9"/>
        <v/>
      </c>
      <c r="E38" s="111" t="str">
        <f t="shared" si="10"/>
        <v/>
      </c>
      <c r="F38" s="112" t="str">
        <f t="shared" si="11"/>
        <v/>
      </c>
      <c r="G38" s="113"/>
      <c r="H38" s="114"/>
      <c r="I38" s="115" t="str">
        <f t="shared" si="12"/>
        <v/>
      </c>
      <c r="J38" s="112" t="str">
        <f t="shared" si="13"/>
        <v/>
      </c>
      <c r="K38" s="113"/>
      <c r="L38" s="113"/>
      <c r="M38" s="116" t="str">
        <f t="shared" si="14"/>
        <v/>
      </c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1">
        <f t="shared" si="1"/>
        <v>0</v>
      </c>
      <c r="AE38" s="21">
        <f t="shared" si="2"/>
        <v>0</v>
      </c>
      <c r="AF38" s="31">
        <f t="shared" si="3"/>
        <v>175095.57199999999</v>
      </c>
      <c r="AG38" s="31">
        <f t="shared" si="4"/>
        <v>-13887.790999999999</v>
      </c>
      <c r="AH38" s="31">
        <f t="shared" si="5"/>
        <v>175075.64802582245</v>
      </c>
      <c r="AI38" s="31">
        <f t="shared" si="6"/>
        <v>-13886.048802257978</v>
      </c>
      <c r="AJ38" s="31">
        <f t="shared" si="7"/>
        <v>175110.51498063316</v>
      </c>
      <c r="AK38" s="31">
        <f t="shared" si="8"/>
        <v>-13889.097648306515</v>
      </c>
      <c r="AO38" s="24"/>
      <c r="AP38" s="24"/>
    </row>
    <row r="39" spans="1:42" ht="17.25" customHeight="1" x14ac:dyDescent="0.15">
      <c r="A39" s="8" t="str">
        <f t="shared" si="0"/>
        <v/>
      </c>
      <c r="B39" s="109">
        <v>29</v>
      </c>
      <c r="C39" s="140"/>
      <c r="D39" s="111" t="str">
        <f t="shared" si="9"/>
        <v/>
      </c>
      <c r="E39" s="111" t="str">
        <f t="shared" si="10"/>
        <v/>
      </c>
      <c r="F39" s="112" t="str">
        <f t="shared" si="11"/>
        <v/>
      </c>
      <c r="G39" s="113"/>
      <c r="H39" s="114"/>
      <c r="I39" s="115" t="str">
        <f t="shared" si="12"/>
        <v/>
      </c>
      <c r="J39" s="112" t="str">
        <f t="shared" si="13"/>
        <v/>
      </c>
      <c r="K39" s="113"/>
      <c r="L39" s="113"/>
      <c r="M39" s="116" t="str">
        <f t="shared" si="14"/>
        <v/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1">
        <f t="shared" si="1"/>
        <v>0</v>
      </c>
      <c r="AE39" s="21">
        <f t="shared" si="2"/>
        <v>0</v>
      </c>
      <c r="AF39" s="31">
        <f t="shared" si="3"/>
        <v>175095.57199999999</v>
      </c>
      <c r="AG39" s="31">
        <f t="shared" si="4"/>
        <v>-13887.790999999999</v>
      </c>
      <c r="AH39" s="31">
        <f t="shared" si="5"/>
        <v>175075.64802582245</v>
      </c>
      <c r="AI39" s="31">
        <f t="shared" si="6"/>
        <v>-13886.048802257978</v>
      </c>
      <c r="AJ39" s="31">
        <f t="shared" si="7"/>
        <v>175110.51498063316</v>
      </c>
      <c r="AK39" s="31">
        <f t="shared" si="8"/>
        <v>-13889.097648306515</v>
      </c>
      <c r="AO39" s="24"/>
      <c r="AP39" s="24"/>
    </row>
    <row r="40" spans="1:42" ht="17.25" customHeight="1" x14ac:dyDescent="0.15">
      <c r="A40" s="8" t="str">
        <f t="shared" si="0"/>
        <v/>
      </c>
      <c r="B40" s="117">
        <v>30</v>
      </c>
      <c r="C40" s="145"/>
      <c r="D40" s="133" t="str">
        <f t="shared" si="9"/>
        <v/>
      </c>
      <c r="E40" s="133" t="str">
        <f t="shared" si="10"/>
        <v/>
      </c>
      <c r="F40" s="134" t="str">
        <f t="shared" si="11"/>
        <v/>
      </c>
      <c r="G40" s="135"/>
      <c r="H40" s="136"/>
      <c r="I40" s="137" t="str">
        <f t="shared" si="12"/>
        <v/>
      </c>
      <c r="J40" s="134" t="str">
        <f t="shared" si="13"/>
        <v/>
      </c>
      <c r="K40" s="135"/>
      <c r="L40" s="135"/>
      <c r="M40" s="138" t="str">
        <f t="shared" si="14"/>
        <v/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1">
        <f t="shared" si="1"/>
        <v>0</v>
      </c>
      <c r="AE40" s="21">
        <f t="shared" si="2"/>
        <v>0</v>
      </c>
      <c r="AF40" s="31">
        <f t="shared" si="3"/>
        <v>175095.57199999999</v>
      </c>
      <c r="AG40" s="31">
        <f t="shared" si="4"/>
        <v>-13887.790999999999</v>
      </c>
      <c r="AH40" s="31">
        <f t="shared" si="5"/>
        <v>175075.64802582245</v>
      </c>
      <c r="AI40" s="31">
        <f t="shared" si="6"/>
        <v>-13886.048802257978</v>
      </c>
      <c r="AJ40" s="31">
        <f t="shared" si="7"/>
        <v>175110.51498063316</v>
      </c>
      <c r="AK40" s="31">
        <f t="shared" si="8"/>
        <v>-13889.097648306515</v>
      </c>
      <c r="AO40" s="24"/>
      <c r="AP40" s="24"/>
    </row>
    <row r="41" spans="1:42" ht="17.25" customHeight="1" x14ac:dyDescent="0.15">
      <c r="A41" s="8" t="str">
        <f t="shared" si="0"/>
        <v/>
      </c>
      <c r="B41" s="101">
        <v>31</v>
      </c>
      <c r="C41" s="139"/>
      <c r="D41" s="111" t="str">
        <f t="shared" si="9"/>
        <v/>
      </c>
      <c r="E41" s="111" t="str">
        <f t="shared" si="10"/>
        <v/>
      </c>
      <c r="F41" s="112" t="str">
        <f t="shared" si="11"/>
        <v/>
      </c>
      <c r="G41" s="113"/>
      <c r="H41" s="114"/>
      <c r="I41" s="115" t="str">
        <f t="shared" si="12"/>
        <v/>
      </c>
      <c r="J41" s="112" t="str">
        <f t="shared" si="13"/>
        <v/>
      </c>
      <c r="K41" s="113"/>
      <c r="L41" s="113"/>
      <c r="M41" s="116" t="str">
        <f t="shared" si="14"/>
        <v/>
      </c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1">
        <f t="shared" si="1"/>
        <v>0</v>
      </c>
      <c r="AE41" s="21">
        <f t="shared" si="2"/>
        <v>0</v>
      </c>
      <c r="AF41" s="31">
        <f t="shared" si="3"/>
        <v>175095.57199999999</v>
      </c>
      <c r="AG41" s="31">
        <f t="shared" si="4"/>
        <v>-13887.790999999999</v>
      </c>
      <c r="AH41" s="31">
        <f t="shared" si="5"/>
        <v>175075.64802582245</v>
      </c>
      <c r="AI41" s="31">
        <f t="shared" si="6"/>
        <v>-13886.048802257978</v>
      </c>
      <c r="AJ41" s="31">
        <f t="shared" si="7"/>
        <v>175110.51498063316</v>
      </c>
      <c r="AK41" s="31">
        <f t="shared" si="8"/>
        <v>-13889.097648306515</v>
      </c>
      <c r="AO41" s="24"/>
      <c r="AP41" s="24"/>
    </row>
    <row r="42" spans="1:42" ht="17.25" customHeight="1" x14ac:dyDescent="0.15">
      <c r="A42" s="8" t="str">
        <f t="shared" si="0"/>
        <v/>
      </c>
      <c r="B42" s="109">
        <v>32</v>
      </c>
      <c r="C42" s="140"/>
      <c r="D42" s="111" t="str">
        <f t="shared" si="9"/>
        <v/>
      </c>
      <c r="E42" s="111" t="str">
        <f t="shared" si="10"/>
        <v/>
      </c>
      <c r="F42" s="112" t="str">
        <f t="shared" si="11"/>
        <v/>
      </c>
      <c r="G42" s="113"/>
      <c r="H42" s="114"/>
      <c r="I42" s="115" t="str">
        <f t="shared" si="12"/>
        <v/>
      </c>
      <c r="J42" s="112" t="str">
        <f t="shared" si="13"/>
        <v/>
      </c>
      <c r="K42" s="113"/>
      <c r="L42" s="113"/>
      <c r="M42" s="116" t="str">
        <f t="shared" si="14"/>
        <v/>
      </c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1">
        <f t="shared" si="1"/>
        <v>0</v>
      </c>
      <c r="AE42" s="21">
        <f t="shared" si="2"/>
        <v>0</v>
      </c>
      <c r="AF42" s="31">
        <f t="shared" si="3"/>
        <v>175095.57199999999</v>
      </c>
      <c r="AG42" s="31">
        <f t="shared" si="4"/>
        <v>-13887.790999999999</v>
      </c>
      <c r="AH42" s="31">
        <f t="shared" si="5"/>
        <v>175075.64802582245</v>
      </c>
      <c r="AI42" s="31">
        <f t="shared" si="6"/>
        <v>-13886.048802257978</v>
      </c>
      <c r="AJ42" s="31">
        <f t="shared" si="7"/>
        <v>175110.51498063316</v>
      </c>
      <c r="AK42" s="31">
        <f t="shared" si="8"/>
        <v>-13889.097648306515</v>
      </c>
      <c r="AO42" s="24"/>
      <c r="AP42" s="24"/>
    </row>
    <row r="43" spans="1:42" ht="17.25" customHeight="1" x14ac:dyDescent="0.15">
      <c r="A43" s="8" t="str">
        <f t="shared" si="0"/>
        <v/>
      </c>
      <c r="B43" s="109">
        <v>33</v>
      </c>
      <c r="C43" s="140"/>
      <c r="D43" s="111" t="str">
        <f t="shared" si="9"/>
        <v/>
      </c>
      <c r="E43" s="111" t="str">
        <f t="shared" si="10"/>
        <v/>
      </c>
      <c r="F43" s="112" t="str">
        <f t="shared" si="11"/>
        <v/>
      </c>
      <c r="G43" s="113"/>
      <c r="H43" s="114"/>
      <c r="I43" s="115" t="str">
        <f t="shared" si="12"/>
        <v/>
      </c>
      <c r="J43" s="112" t="str">
        <f t="shared" si="13"/>
        <v/>
      </c>
      <c r="K43" s="113"/>
      <c r="L43" s="113"/>
      <c r="M43" s="116" t="str">
        <f t="shared" si="14"/>
        <v/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1">
        <f t="shared" si="1"/>
        <v>0</v>
      </c>
      <c r="AE43" s="21">
        <f t="shared" si="2"/>
        <v>0</v>
      </c>
      <c r="AF43" s="31">
        <f t="shared" si="3"/>
        <v>175095.57199999999</v>
      </c>
      <c r="AG43" s="31">
        <f t="shared" si="4"/>
        <v>-13887.790999999999</v>
      </c>
      <c r="AH43" s="31">
        <f t="shared" si="5"/>
        <v>175075.64802582245</v>
      </c>
      <c r="AI43" s="31">
        <f t="shared" si="6"/>
        <v>-13886.048802257978</v>
      </c>
      <c r="AJ43" s="31">
        <f t="shared" si="7"/>
        <v>175110.51498063316</v>
      </c>
      <c r="AK43" s="31">
        <f t="shared" si="8"/>
        <v>-13889.097648306515</v>
      </c>
      <c r="AO43" s="24"/>
      <c r="AP43" s="24"/>
    </row>
    <row r="44" spans="1:42" ht="17.25" customHeight="1" x14ac:dyDescent="0.15">
      <c r="A44" s="8" t="str">
        <f t="shared" si="0"/>
        <v/>
      </c>
      <c r="B44" s="109">
        <v>34</v>
      </c>
      <c r="C44" s="140"/>
      <c r="D44" s="111" t="str">
        <f t="shared" si="9"/>
        <v/>
      </c>
      <c r="E44" s="111" t="str">
        <f t="shared" si="10"/>
        <v/>
      </c>
      <c r="F44" s="112" t="str">
        <f t="shared" si="11"/>
        <v/>
      </c>
      <c r="G44" s="113"/>
      <c r="H44" s="114"/>
      <c r="I44" s="115" t="str">
        <f t="shared" si="12"/>
        <v/>
      </c>
      <c r="J44" s="112" t="str">
        <f t="shared" si="13"/>
        <v/>
      </c>
      <c r="K44" s="113"/>
      <c r="L44" s="113"/>
      <c r="M44" s="116" t="str">
        <f t="shared" si="14"/>
        <v/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1">
        <f t="shared" si="1"/>
        <v>0</v>
      </c>
      <c r="AE44" s="21">
        <f t="shared" si="2"/>
        <v>0</v>
      </c>
      <c r="AF44" s="31">
        <f t="shared" si="3"/>
        <v>175095.57199999999</v>
      </c>
      <c r="AG44" s="31">
        <f t="shared" si="4"/>
        <v>-13887.790999999999</v>
      </c>
      <c r="AH44" s="31">
        <f t="shared" si="5"/>
        <v>175075.64802582245</v>
      </c>
      <c r="AI44" s="31">
        <f t="shared" si="6"/>
        <v>-13886.048802257978</v>
      </c>
      <c r="AJ44" s="31">
        <f t="shared" si="7"/>
        <v>175110.51498063316</v>
      </c>
      <c r="AK44" s="31">
        <f t="shared" si="8"/>
        <v>-13889.097648306515</v>
      </c>
      <c r="AO44" s="24"/>
      <c r="AP44" s="24"/>
    </row>
    <row r="45" spans="1:42" ht="17.25" customHeight="1" thickBot="1" x14ac:dyDescent="0.2">
      <c r="A45" s="8" t="str">
        <f t="shared" si="0"/>
        <v/>
      </c>
      <c r="B45" s="146">
        <v>35</v>
      </c>
      <c r="C45" s="147"/>
      <c r="D45" s="148" t="str">
        <f t="shared" si="9"/>
        <v/>
      </c>
      <c r="E45" s="148" t="str">
        <f t="shared" si="10"/>
        <v/>
      </c>
      <c r="F45" s="149" t="str">
        <f t="shared" si="11"/>
        <v/>
      </c>
      <c r="G45" s="150"/>
      <c r="H45" s="151"/>
      <c r="I45" s="152" t="str">
        <f t="shared" si="12"/>
        <v/>
      </c>
      <c r="J45" s="149" t="str">
        <f t="shared" si="13"/>
        <v/>
      </c>
      <c r="K45" s="150"/>
      <c r="L45" s="150"/>
      <c r="M45" s="153" t="str">
        <f t="shared" si="14"/>
        <v/>
      </c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1">
        <f t="shared" si="1"/>
        <v>0</v>
      </c>
      <c r="AE45" s="21">
        <f t="shared" si="2"/>
        <v>0</v>
      </c>
      <c r="AF45" s="31">
        <f t="shared" si="3"/>
        <v>175095.57199999999</v>
      </c>
      <c r="AG45" s="31">
        <f t="shared" si="4"/>
        <v>-13887.790999999999</v>
      </c>
      <c r="AH45" s="31">
        <f t="shared" si="5"/>
        <v>175075.64802582245</v>
      </c>
      <c r="AI45" s="31">
        <f t="shared" si="6"/>
        <v>-13886.048802257978</v>
      </c>
      <c r="AJ45" s="31">
        <f t="shared" si="7"/>
        <v>175110.51498063316</v>
      </c>
      <c r="AK45" s="31">
        <f t="shared" si="8"/>
        <v>-13889.097648306515</v>
      </c>
      <c r="AO45" s="24"/>
      <c r="AP45" s="24"/>
    </row>
    <row r="46" spans="1:42" ht="30.75" customHeight="1" thickTop="1" x14ac:dyDescent="0.15">
      <c r="C46" s="24"/>
      <c r="D46" s="26"/>
      <c r="E46" s="24"/>
      <c r="F46" s="26"/>
      <c r="G46" s="27"/>
      <c r="H46" s="28"/>
      <c r="I46" s="24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42" x14ac:dyDescent="0.15">
      <c r="C47" s="37"/>
      <c r="D47" s="38"/>
    </row>
    <row r="48" spans="1:42" x14ac:dyDescent="0.15">
      <c r="C48" s="24"/>
    </row>
    <row r="49" spans="3:3" x14ac:dyDescent="0.15">
      <c r="C49" s="24"/>
    </row>
    <row r="50" spans="3:3" x14ac:dyDescent="0.15">
      <c r="C50" s="24"/>
    </row>
    <row r="51" spans="3:3" x14ac:dyDescent="0.15">
      <c r="C51" s="24"/>
    </row>
    <row r="52" spans="3:3" x14ac:dyDescent="0.15">
      <c r="C52" s="24"/>
    </row>
    <row r="53" spans="3:3" x14ac:dyDescent="0.15">
      <c r="C53" s="24"/>
    </row>
  </sheetData>
  <sheetProtection algorithmName="SHA-512" hashValue="m0ZVz9+zTqivUIS9XANKZihix5ATEn93HzgbrCNCLPw+iAaOqLRG1dKpLTYDrKi4y1jHQZnsAXfl6ZpjhKhnAQ==" saltValue="YgJUiefiojQCKeqr6VbTtg==" spinCount="100000" sheet="1" objects="1" scenarios="1"/>
  <mergeCells count="86">
    <mergeCell ref="B3:C3"/>
    <mergeCell ref="J9:M9"/>
    <mergeCell ref="B4:C5"/>
    <mergeCell ref="D4:E4"/>
    <mergeCell ref="F4:H4"/>
    <mergeCell ref="I4:I5"/>
    <mergeCell ref="D8:E8"/>
    <mergeCell ref="D2:L2"/>
    <mergeCell ref="D3:M3"/>
    <mergeCell ref="F11:H11"/>
    <mergeCell ref="J11:L11"/>
    <mergeCell ref="F10:H10"/>
    <mergeCell ref="J10:L10"/>
    <mergeCell ref="J4:L5"/>
    <mergeCell ref="D9:E9"/>
    <mergeCell ref="F9:I9"/>
    <mergeCell ref="C9:C10"/>
    <mergeCell ref="B9:B10"/>
    <mergeCell ref="F13:H13"/>
    <mergeCell ref="J13:L13"/>
    <mergeCell ref="F14:H14"/>
    <mergeCell ref="J14:L14"/>
    <mergeCell ref="F12:H12"/>
    <mergeCell ref="J12:L12"/>
    <mergeCell ref="F16:H16"/>
    <mergeCell ref="J16:L16"/>
    <mergeCell ref="F17:H17"/>
    <mergeCell ref="J17:L17"/>
    <mergeCell ref="F15:H15"/>
    <mergeCell ref="J15:L15"/>
    <mergeCell ref="F20:H20"/>
    <mergeCell ref="J20:L20"/>
    <mergeCell ref="F21:H21"/>
    <mergeCell ref="J21:L21"/>
    <mergeCell ref="F18:H18"/>
    <mergeCell ref="J18:L18"/>
    <mergeCell ref="F19:H19"/>
    <mergeCell ref="J19:L19"/>
    <mergeCell ref="F24:H24"/>
    <mergeCell ref="J24:L24"/>
    <mergeCell ref="F25:H25"/>
    <mergeCell ref="J25:L25"/>
    <mergeCell ref="F22:H22"/>
    <mergeCell ref="J22:L22"/>
    <mergeCell ref="F23:H23"/>
    <mergeCell ref="J23:L23"/>
    <mergeCell ref="F28:H28"/>
    <mergeCell ref="J28:L28"/>
    <mergeCell ref="F29:H29"/>
    <mergeCell ref="J29:L29"/>
    <mergeCell ref="F26:H26"/>
    <mergeCell ref="J26:L26"/>
    <mergeCell ref="F27:H27"/>
    <mergeCell ref="J27:L27"/>
    <mergeCell ref="F32:H32"/>
    <mergeCell ref="J32:L32"/>
    <mergeCell ref="F33:H33"/>
    <mergeCell ref="J33:L33"/>
    <mergeCell ref="F30:H30"/>
    <mergeCell ref="J30:L30"/>
    <mergeCell ref="F31:H31"/>
    <mergeCell ref="J31:L31"/>
    <mergeCell ref="F36:H36"/>
    <mergeCell ref="J36:L36"/>
    <mergeCell ref="F37:H37"/>
    <mergeCell ref="J37:L37"/>
    <mergeCell ref="F34:H34"/>
    <mergeCell ref="J34:L34"/>
    <mergeCell ref="F35:H35"/>
    <mergeCell ref="J35:L35"/>
    <mergeCell ref="F40:H40"/>
    <mergeCell ref="J40:L40"/>
    <mergeCell ref="F41:H41"/>
    <mergeCell ref="J41:L41"/>
    <mergeCell ref="F38:H38"/>
    <mergeCell ref="J38:L38"/>
    <mergeCell ref="F39:H39"/>
    <mergeCell ref="J39:L39"/>
    <mergeCell ref="F44:H44"/>
    <mergeCell ref="J44:L44"/>
    <mergeCell ref="F45:H45"/>
    <mergeCell ref="J45:L45"/>
    <mergeCell ref="F42:H42"/>
    <mergeCell ref="J42:L42"/>
    <mergeCell ref="F43:H43"/>
    <mergeCell ref="J43:L43"/>
  </mergeCells>
  <phoneticPr fontId="1"/>
  <pageMargins left="0.31496062992125984" right="0.19685039370078741" top="0.78740157480314965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&amp;C&lt; &amp;P &gt;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幅杭(直)</vt:lpstr>
      <vt:lpstr>'幅杭(直)'!Print_Area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千葉昌宏</dc:creator>
  <cp:lastModifiedBy>千葉昌宏</cp:lastModifiedBy>
  <cp:lastPrinted>2021-01-26T13:06:39Z</cp:lastPrinted>
  <dcterms:created xsi:type="dcterms:W3CDTF">1997-01-08T22:48:59Z</dcterms:created>
  <dcterms:modified xsi:type="dcterms:W3CDTF">2021-01-26T13:07:29Z</dcterms:modified>
</cp:coreProperties>
</file>